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кварт\"/>
    </mc:Choice>
  </mc:AlternateContent>
  <xr:revisionPtr revIDLastSave="0" documentId="13_ncr:1_{D114927C-A2C3-469A-B3BB-DBC30696BFB3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 кв" sheetId="1" state="hidden" r:id="rId1"/>
    <sheet name="1030" sheetId="2" state="hidden" r:id="rId2"/>
    <sheet name="2 кв каз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3" l="1"/>
  <c r="B33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D13" i="3"/>
  <c r="D15" i="3" s="1"/>
  <c r="D34" i="3" s="1"/>
  <c r="B13" i="3"/>
  <c r="B34" i="3" s="1"/>
  <c r="C12" i="3"/>
  <c r="C11" i="3"/>
  <c r="C10" i="3"/>
  <c r="C9" i="3"/>
  <c r="C13" i="3" s="1"/>
  <c r="L29" i="2" l="1"/>
  <c r="D33" i="1"/>
  <c r="L25" i="2"/>
  <c r="L20" i="2"/>
  <c r="L15" i="2"/>
  <c r="B3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7" i="1"/>
  <c r="C9" i="1" l="1"/>
  <c r="D13" i="1"/>
  <c r="D15" i="1" s="1"/>
  <c r="D34" i="1" s="1"/>
  <c r="B13" i="1"/>
  <c r="B34" i="1" s="1"/>
  <c r="C12" i="1"/>
  <c r="C11" i="1"/>
  <c r="C10" i="1"/>
  <c r="C13" i="1" l="1"/>
</calcChain>
</file>

<file path=xl/sharedStrings.xml><?xml version="1.0" encoding="utf-8"?>
<sst xmlns="http://schemas.openxmlformats.org/spreadsheetml/2006/main" count="149" uniqueCount="144">
  <si>
    <t>КГП на ПХВ "Городская поликлиника №22" УЗ г. Алматы</t>
  </si>
  <si>
    <t>(тыс.тенге)</t>
  </si>
  <si>
    <t>Наименование показателя</t>
  </si>
  <si>
    <t>ДОХОДЫ:</t>
  </si>
  <si>
    <t>Местный бюджет</t>
  </si>
  <si>
    <t>Средства ФСМС</t>
  </si>
  <si>
    <t>Надбавка за КВИ</t>
  </si>
  <si>
    <t>Платные услуги</t>
  </si>
  <si>
    <t>Итого доходов:</t>
  </si>
  <si>
    <t>Гарантийный взнос</t>
  </si>
  <si>
    <t>Всего поступлений</t>
  </si>
  <si>
    <t>РАСХОДЫ:</t>
  </si>
  <si>
    <t>Кассовые расходы</t>
  </si>
  <si>
    <t>Расходы по оплате труда</t>
  </si>
  <si>
    <t>Соц.налог и соц.отчисления</t>
  </si>
  <si>
    <t>ОСМС (Обязательные социальные медицинские отчисления)</t>
  </si>
  <si>
    <t>Налог на землю, на имущество</t>
  </si>
  <si>
    <t>Взносы на обязательное страхование работников</t>
  </si>
  <si>
    <t>Коммунальные расходы</t>
  </si>
  <si>
    <t>Услуги связи, интернет</t>
  </si>
  <si>
    <t>Приобретения медикаментов и ИМН</t>
  </si>
  <si>
    <t>Приобретение основных, канцелярских,  хозяйственных товаров и инвентаря</t>
  </si>
  <si>
    <t>нематериальные активы</t>
  </si>
  <si>
    <t>Расходы на питание</t>
  </si>
  <si>
    <t>Обучение персоналов</t>
  </si>
  <si>
    <t>Возврат гарантийного взноса</t>
  </si>
  <si>
    <t>отчисления от чистого дохода</t>
  </si>
  <si>
    <t>Прочие услуги и работы (тех.ремонт медоборудования, медицинские услуги АПП, автотранспортные услуги, дератизация и дезинфекция, банковские услуги, охрана объекта, аудиторские услуги,услуги стирки,обслуживание систем отопления, ,  и т.д.)</t>
  </si>
  <si>
    <t>Распределении спонсорской и благотворительной помощи</t>
  </si>
  <si>
    <t>Итого расходов:</t>
  </si>
  <si>
    <t xml:space="preserve"> Главный врач                                                 Умбетпаев А.Т.</t>
  </si>
  <si>
    <t>Имадилдаева А.А.</t>
  </si>
  <si>
    <t>План на 2023 год</t>
  </si>
  <si>
    <t>Отчет о доходах и расходах  за 1 квартал     2023 года</t>
  </si>
  <si>
    <t>План за 1 квартал  2023 год</t>
  </si>
  <si>
    <t>Кассовое поступление за  1 квартал  2023 года</t>
  </si>
  <si>
    <t>Остаток средств на начало 2023 года</t>
  </si>
  <si>
    <t>КГП на ПХВ "Поликлиника №22"</t>
  </si>
  <si>
    <t>Оборотно-сальдовая ведомость по счету 1030  за 1 квартал 2023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</si>
  <si>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</si>
  <si>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</si>
  <si>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</si>
  <si>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</si>
  <si>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</si>
  <si>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</si>
  <si>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Структурное подразделение</t>
  </si>
  <si>
    <t>Дебет</t>
  </si>
  <si>
    <t>Кредит</t>
  </si>
  <si>
    <t>Статьи движения денежных средств</t>
  </si>
  <si>
    <t>1030</t>
  </si>
  <si>
    <t>Головное подразделение</t>
  </si>
  <si>
    <t>Банковские услуги</t>
  </si>
  <si>
    <t>Бензин АИ-92</t>
  </si>
  <si>
    <t>Взносы в банк наличными</t>
  </si>
  <si>
    <t>взносы в жилстройбанк</t>
  </si>
  <si>
    <t>возврат ранее перечисленного аванса</t>
  </si>
  <si>
    <t>Возмещение комзатрат</t>
  </si>
  <si>
    <t>Возмещение по транзакциям</t>
  </si>
  <si>
    <t>ВОСМС</t>
  </si>
  <si>
    <t>Вывоз ТБО</t>
  </si>
  <si>
    <t>гарантийный взнос</t>
  </si>
  <si>
    <t>Детское питание</t>
  </si>
  <si>
    <t>Заправка оргтехники</t>
  </si>
  <si>
    <t>Заработная плата</t>
  </si>
  <si>
    <t>земельный налог</t>
  </si>
  <si>
    <t>Изготовление бланочной продукции</t>
  </si>
  <si>
    <t>ИПН</t>
  </si>
  <si>
    <t>исполнительные листы</t>
  </si>
  <si>
    <t>коммунальные услуги</t>
  </si>
  <si>
    <t>Медикаменты и имн</t>
  </si>
  <si>
    <t>медицинские услуги</t>
  </si>
  <si>
    <t>Молоко питьевое</t>
  </si>
  <si>
    <t>налог на имущество</t>
  </si>
  <si>
    <t>налог на транспорт</t>
  </si>
  <si>
    <t>налог на эмиссию</t>
  </si>
  <si>
    <t>Обслуживание программы для ЭВМ</t>
  </si>
  <si>
    <t>ОСМС</t>
  </si>
  <si>
    <t>охранная сигнализация</t>
  </si>
  <si>
    <t>Партийные взносы</t>
  </si>
  <si>
    <t>Пенсионные отчисления</t>
  </si>
  <si>
    <t>Приобретение  ОС</t>
  </si>
  <si>
    <t>Приобретение  товаров</t>
  </si>
  <si>
    <t>Профсоюзные взносы</t>
  </si>
  <si>
    <t>Прочие материалы</t>
  </si>
  <si>
    <t>Прочие услуги</t>
  </si>
  <si>
    <t>Связь оплата услуг</t>
  </si>
  <si>
    <t>Сопровождение ПО АИС и 1С</t>
  </si>
  <si>
    <t>Социальные отчисления</t>
  </si>
  <si>
    <t>Социальный налог</t>
  </si>
  <si>
    <t>страхование жизни в "Халык-Life"</t>
  </si>
  <si>
    <t>Страхование работников</t>
  </si>
  <si>
    <t>Тех.обслужтвание лабораторного и медицинского оборудования</t>
  </si>
  <si>
    <t>Транспортные услуги</t>
  </si>
  <si>
    <t>Услуги дератизации</t>
  </si>
  <si>
    <t xml:space="preserve">Услуги КДУ </t>
  </si>
  <si>
    <t>Услуги ЛИФТА</t>
  </si>
  <si>
    <t>Услуги ОХРАНЫ</t>
  </si>
  <si>
    <t>Услуги по возмездному договору</t>
  </si>
  <si>
    <t>Услуги по предоставлению лицензии</t>
  </si>
  <si>
    <t>Услуги по стерилизации</t>
  </si>
  <si>
    <t>Услуги по тех обслуживанию систем видеонаблюдения</t>
  </si>
  <si>
    <t>Услуги СЭС смыв</t>
  </si>
  <si>
    <t>Услуги УТИЛИЗАЦИИ МЕДОТХОДОВ</t>
  </si>
  <si>
    <t>Финансирование</t>
  </si>
  <si>
    <t xml:space="preserve">электроэнергия  </t>
  </si>
  <si>
    <t>Итого</t>
  </si>
  <si>
    <t xml:space="preserve">И.о. главного  бухгалтера                                                                      </t>
  </si>
  <si>
    <t>Остаток средств на 1 апреля  2023 года</t>
  </si>
  <si>
    <t xml:space="preserve"> «№22 қалалық емхана» ШЖҚ КМК Алматы қаласы</t>
  </si>
  <si>
    <t>Көрсеткіштің атауы</t>
  </si>
  <si>
    <t>2023 жылғы жоспар</t>
  </si>
  <si>
    <t>ТАБЫСТАР:</t>
  </si>
  <si>
    <t>Жергілікті бюджет</t>
  </si>
  <si>
    <t>(мың.теңге)</t>
  </si>
  <si>
    <t>Ақылы қызмет</t>
  </si>
  <si>
    <t>Кепілдік жарна</t>
  </si>
  <si>
    <t>Жалпы табыстар:</t>
  </si>
  <si>
    <t>ШЫҒЫНДАР:</t>
  </si>
  <si>
    <t>Еңбек ақы төлеу шығыны</t>
  </si>
  <si>
    <t>Әлеуметтік салық,әлеуметтік аударымдар</t>
  </si>
  <si>
    <t>МӘМС (Міндетті әлеуметтік медициналық сақтандыру)</t>
  </si>
  <si>
    <t>Жер,мүлік салығы</t>
  </si>
  <si>
    <t>Қызметкерлерді міндетті сақтандыру жарналары</t>
  </si>
  <si>
    <t>Коммуналдық шығындар</t>
  </si>
  <si>
    <t>Интернет,байланыс қызметтері</t>
  </si>
  <si>
    <t>Дәрі-дәрмекпен қамтамасыз ету</t>
  </si>
  <si>
    <t>Негізгі құралдар,кеңсе тауарлары,тұрмыстық заттар</t>
  </si>
  <si>
    <t>материалдық емес активтер</t>
  </si>
  <si>
    <t>Тамақтану шығыны</t>
  </si>
  <si>
    <t>Қызметкерлерді оқыту</t>
  </si>
  <si>
    <t>Кепілдік жарнаны қайтару</t>
  </si>
  <si>
    <t>Таза табыс аударымдары</t>
  </si>
  <si>
    <t xml:space="preserve">Банк қызметі, авто қызметі, қауіпсіздік қызметі, бағдарламалық қызметтермен қамтамасыз ету  </t>
  </si>
  <si>
    <t>Барлық шығындар:</t>
  </si>
  <si>
    <t>КЕАҚ «ӘМСҚ нысандары</t>
  </si>
  <si>
    <t xml:space="preserve">КВИ жәрдемақысы </t>
  </si>
  <si>
    <t xml:space="preserve">Барлығы </t>
  </si>
  <si>
    <t>Бас есепші м.а.                                                                                             Имадилдаева А.А.</t>
  </si>
  <si>
    <t>2023 жылдың 1 қаңтарға  қалған қалдық</t>
  </si>
  <si>
    <t>2023 жылғы 2 тоқсандағы  табыстар мен шығындар туралы есеп</t>
  </si>
  <si>
    <t xml:space="preserve">2023 жылгы 2 тоқсан </t>
  </si>
  <si>
    <t>2023 жылғы 2 тоқсандағы кассалық кірістер</t>
  </si>
  <si>
    <t>2023 жылы 1 шілдеге  қалған қалдық</t>
  </si>
  <si>
    <t>Директор                                                                                          Умбетпаев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</si>
</sst>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_р_._-;\-* #,##0.0_р_._-;_-* &quot;-&quot;??_р_._-;_-@_-"/>
    <numFmt numFmtId="166" formatCode="_-* #,##0.0\ _₽_-;\-* #,##0.0\ _₽_-;_-* &quot;-&quot;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5" fillId="0" borderId="1" xfId="0" applyNumberFormat="1" applyFont="1" applyBorder="1" applyAlignment="1"/>
    <xf numFmtId="0" fontId="5" fillId="0" borderId="1" xfId="0" applyFont="1" applyBorder="1"/>
    <xf numFmtId="164" fontId="0" fillId="0" borderId="0" xfId="0" applyNumberFormat="1"/>
    <xf numFmtId="0" fontId="4" fillId="0" borderId="1" xfId="0" applyFont="1" applyBorder="1" applyAlignment="1">
      <alignment wrapText="1"/>
    </xf>
    <xf numFmtId="166" fontId="0" fillId="0" borderId="0" xfId="0" applyNumberFormat="1"/>
    <xf numFmtId="166" fontId="3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6" fillId="0" borderId="1" xfId="1" applyNumberFormat="1" applyFont="1" applyBorder="1" applyAlignment="1"/>
    <xf numFmtId="4" fontId="6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4" fontId="6" fillId="2" borderId="1" xfId="1" applyNumberFormat="1" applyFont="1" applyFill="1" applyBorder="1" applyAlignment="1"/>
    <xf numFmtId="4" fontId="6" fillId="0" borderId="1" xfId="1" applyNumberFormat="1" applyFont="1" applyBorder="1" applyAlignment="1">
      <alignment vertical="center"/>
    </xf>
    <xf numFmtId="4" fontId="6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/>
    <xf numFmtId="4" fontId="6" fillId="2" borderId="1" xfId="1" applyNumberFormat="1" applyFont="1" applyFill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top" wrapText="1"/>
    </xf>
    <xf numFmtId="0" fontId="12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0" fontId="12" fillId="0" borderId="8" xfId="0" applyNumberFormat="1" applyFont="1" applyBorder="1" applyAlignment="1">
      <alignment horizontal="right" vertical="top" wrapText="1"/>
    </xf>
    <xf numFmtId="0" fontId="12" fillId="0" borderId="9" xfId="0" applyNumberFormat="1" applyFont="1" applyBorder="1" applyAlignment="1">
      <alignment horizontal="right" vertical="top" wrapText="1"/>
    </xf>
    <xf numFmtId="2" fontId="12" fillId="0" borderId="7" xfId="0" applyNumberFormat="1" applyFont="1" applyBorder="1" applyAlignment="1">
      <alignment horizontal="right"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2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0" fontId="11" fillId="3" borderId="11" xfId="0" applyNumberFormat="1" applyFont="1" applyFill="1" applyBorder="1" applyAlignment="1">
      <alignment horizontal="right"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7" xfId="0" applyNumberFormat="1" applyFont="1" applyFill="1" applyBorder="1" applyAlignment="1">
      <alignment horizontal="right" vertical="top" wrapText="1"/>
    </xf>
    <xf numFmtId="0" fontId="11" fillId="2" borderId="8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0" fontId="13" fillId="2" borderId="7" xfId="0" applyNumberFormat="1" applyFont="1" applyFill="1" applyBorder="1" applyAlignment="1">
      <alignment horizontal="right" vertical="top" wrapText="1"/>
    </xf>
    <xf numFmtId="0" fontId="13" fillId="2" borderId="8" xfId="0" applyNumberFormat="1" applyFont="1" applyFill="1" applyBorder="1" applyAlignment="1">
      <alignment horizontal="right" vertical="top" wrapText="1"/>
    </xf>
    <xf numFmtId="0" fontId="13" fillId="2" borderId="9" xfId="0" applyNumberFormat="1" applyFont="1" applyFill="1" applyBorder="1" applyAlignment="1">
      <alignment horizontal="right" vertical="top" wrapText="1"/>
    </xf>
    <xf numFmtId="0" fontId="14" fillId="0" borderId="1" xfId="0" applyFont="1" applyBorder="1"/>
    <xf numFmtId="2" fontId="2" fillId="0" borderId="0" xfId="0" applyNumberFormat="1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Border="1"/>
    <xf numFmtId="4" fontId="15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7" xfId="0" applyNumberFormat="1" applyFont="1" applyBorder="1" applyAlignment="1">
      <alignment vertical="top" wrapText="1" indent="4"/>
    </xf>
    <xf numFmtId="0" fontId="11" fillId="3" borderId="2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 wrapText="1"/>
    </xf>
    <xf numFmtId="0" fontId="13" fillId="2" borderId="5" xfId="0" applyNumberFormat="1" applyFont="1" applyFill="1" applyBorder="1" applyAlignment="1">
      <alignment vertical="top" wrapText="1"/>
    </xf>
    <xf numFmtId="0" fontId="13" fillId="2" borderId="6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7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vertical="top" wrapText="1" indent="2"/>
    </xf>
    <xf numFmtId="0" fontId="1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vertical="top" wrapText="1"/>
    </xf>
    <xf numFmtId="0" fontId="16" fillId="0" borderId="0" xfId="0" applyFont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F19" sqref="F19"/>
    </sheetView>
  </sheetViews>
  <sheetFormatPr defaultRowHeight="15" x14ac:dyDescent="0.25"/>
  <cols>
    <col min="1" max="1" width="33.140625" customWidth="1"/>
    <col min="2" max="2" width="16.7109375" customWidth="1"/>
    <col min="3" max="3" width="15.85546875" customWidth="1"/>
    <col min="4" max="4" width="19.85546875" customWidth="1"/>
    <col min="5" max="5" width="12.85546875" customWidth="1"/>
    <col min="7" max="7" width="14.5703125" bestFit="1" customWidth="1"/>
    <col min="8" max="8" width="13.140625" bestFit="1" customWidth="1"/>
    <col min="9" max="9" width="12" bestFit="1" customWidth="1"/>
  </cols>
  <sheetData>
    <row r="1" spans="1:7" x14ac:dyDescent="0.25">
      <c r="A1" s="1"/>
      <c r="B1" s="1"/>
      <c r="C1" s="1"/>
      <c r="D1" s="1"/>
    </row>
    <row r="2" spans="1:7" x14ac:dyDescent="0.25">
      <c r="A2" s="65" t="s">
        <v>33</v>
      </c>
      <c r="B2" s="65"/>
      <c r="C2" s="65"/>
      <c r="D2" s="65"/>
    </row>
    <row r="3" spans="1:7" x14ac:dyDescent="0.25">
      <c r="A3" s="1"/>
      <c r="B3" s="1"/>
      <c r="C3" s="1"/>
      <c r="D3" s="1"/>
    </row>
    <row r="4" spans="1:7" x14ac:dyDescent="0.25">
      <c r="A4" s="65" t="s">
        <v>0</v>
      </c>
      <c r="B4" s="65"/>
      <c r="C4" s="65"/>
      <c r="D4" s="65"/>
    </row>
    <row r="5" spans="1:7" x14ac:dyDescent="0.25">
      <c r="A5" s="2"/>
      <c r="B5" s="2"/>
      <c r="C5" s="2"/>
      <c r="D5" s="3" t="s">
        <v>1</v>
      </c>
    </row>
    <row r="6" spans="1:7" ht="24" x14ac:dyDescent="0.25">
      <c r="A6" s="4" t="s">
        <v>2</v>
      </c>
      <c r="B6" s="5" t="s">
        <v>32</v>
      </c>
      <c r="C6" s="6" t="s">
        <v>34</v>
      </c>
      <c r="D6" s="5" t="s">
        <v>35</v>
      </c>
    </row>
    <row r="7" spans="1:7" x14ac:dyDescent="0.25">
      <c r="A7" s="7" t="s">
        <v>36</v>
      </c>
      <c r="B7" s="8">
        <v>26179.1</v>
      </c>
      <c r="C7" s="8"/>
      <c r="D7" s="8">
        <v>26179.1</v>
      </c>
    </row>
    <row r="8" spans="1:7" x14ac:dyDescent="0.25">
      <c r="A8" s="9" t="s">
        <v>3</v>
      </c>
      <c r="B8" s="8"/>
      <c r="C8" s="8"/>
      <c r="D8" s="21"/>
    </row>
    <row r="9" spans="1:7" x14ac:dyDescent="0.25">
      <c r="A9" s="7" t="s">
        <v>4</v>
      </c>
      <c r="B9" s="22">
        <v>22559.9</v>
      </c>
      <c r="C9" s="22">
        <f>B9/4*1</f>
        <v>5639.9750000000004</v>
      </c>
      <c r="D9" s="23"/>
    </row>
    <row r="10" spans="1:7" x14ac:dyDescent="0.25">
      <c r="A10" s="7" t="s">
        <v>5</v>
      </c>
      <c r="B10" s="22">
        <v>1551911.3</v>
      </c>
      <c r="C10" s="22">
        <f t="shared" ref="C10:C12" si="0">B10/4*1</f>
        <v>387977.82500000001</v>
      </c>
      <c r="D10" s="23">
        <v>517175.9</v>
      </c>
    </row>
    <row r="11" spans="1:7" x14ac:dyDescent="0.25">
      <c r="A11" s="7" t="s">
        <v>6</v>
      </c>
      <c r="B11" s="22"/>
      <c r="C11" s="22">
        <f t="shared" si="0"/>
        <v>0</v>
      </c>
      <c r="D11" s="23"/>
    </row>
    <row r="12" spans="1:7" x14ac:dyDescent="0.25">
      <c r="A12" s="7" t="s">
        <v>7</v>
      </c>
      <c r="B12" s="22">
        <v>30700</v>
      </c>
      <c r="C12" s="22">
        <f t="shared" si="0"/>
        <v>7675</v>
      </c>
      <c r="D12" s="23">
        <v>7268.5</v>
      </c>
    </row>
    <row r="13" spans="1:7" x14ac:dyDescent="0.25">
      <c r="A13" s="9" t="s">
        <v>8</v>
      </c>
      <c r="B13" s="24">
        <f>SUM(B9:B12)</f>
        <v>1605171.2</v>
      </c>
      <c r="C13" s="24">
        <f>SUM(C9:C12)</f>
        <v>401292.79999999999</v>
      </c>
      <c r="D13" s="25">
        <f>SUM(D9:D12)</f>
        <v>524444.4</v>
      </c>
    </row>
    <row r="14" spans="1:7" x14ac:dyDescent="0.25">
      <c r="A14" s="7" t="s">
        <v>9</v>
      </c>
      <c r="B14" s="22"/>
      <c r="C14" s="22"/>
      <c r="D14" s="23">
        <v>716.6</v>
      </c>
      <c r="G14" s="10"/>
    </row>
    <row r="15" spans="1:7" x14ac:dyDescent="0.25">
      <c r="A15" s="7" t="s">
        <v>10</v>
      </c>
      <c r="B15" s="26"/>
      <c r="C15" s="26"/>
      <c r="D15" s="27">
        <f>D13+D14</f>
        <v>525161</v>
      </c>
    </row>
    <row r="16" spans="1:7" x14ac:dyDescent="0.25">
      <c r="A16" s="9" t="s">
        <v>11</v>
      </c>
      <c r="B16" s="28"/>
      <c r="C16" s="28"/>
      <c r="D16" s="27" t="s">
        <v>12</v>
      </c>
    </row>
    <row r="17" spans="1:9" x14ac:dyDescent="0.25">
      <c r="A17" s="7" t="s">
        <v>13</v>
      </c>
      <c r="B17" s="29">
        <v>969001.4</v>
      </c>
      <c r="C17" s="30">
        <f>B17/4</f>
        <v>242250.35</v>
      </c>
      <c r="D17" s="31">
        <v>230249.7</v>
      </c>
    </row>
    <row r="18" spans="1:9" x14ac:dyDescent="0.25">
      <c r="A18" s="7" t="s">
        <v>14</v>
      </c>
      <c r="B18" s="29">
        <v>81213</v>
      </c>
      <c r="C18" s="30">
        <f t="shared" ref="C18:C31" si="1">B18/4</f>
        <v>20303.25</v>
      </c>
      <c r="D18" s="31">
        <v>20839.400000000001</v>
      </c>
      <c r="G18" s="10"/>
      <c r="I18" s="10"/>
    </row>
    <row r="19" spans="1:9" ht="24.75" x14ac:dyDescent="0.25">
      <c r="A19" s="11" t="s">
        <v>15</v>
      </c>
      <c r="B19" s="29">
        <v>28991</v>
      </c>
      <c r="C19" s="30">
        <f t="shared" si="1"/>
        <v>7247.75</v>
      </c>
      <c r="D19" s="31">
        <v>5780</v>
      </c>
      <c r="E19" s="12"/>
    </row>
    <row r="20" spans="1:9" x14ac:dyDescent="0.25">
      <c r="A20" s="7" t="s">
        <v>16</v>
      </c>
      <c r="B20" s="29">
        <v>480</v>
      </c>
      <c r="C20" s="30">
        <f t="shared" si="1"/>
        <v>120</v>
      </c>
      <c r="D20" s="31">
        <v>375</v>
      </c>
    </row>
    <row r="21" spans="1:9" ht="24.75" x14ac:dyDescent="0.25">
      <c r="A21" s="11" t="s">
        <v>17</v>
      </c>
      <c r="B21" s="29">
        <v>4800</v>
      </c>
      <c r="C21" s="30">
        <f t="shared" si="1"/>
        <v>1200</v>
      </c>
      <c r="D21" s="31"/>
    </row>
    <row r="22" spans="1:9" x14ac:dyDescent="0.25">
      <c r="A22" s="7" t="s">
        <v>18</v>
      </c>
      <c r="B22" s="29">
        <v>15200</v>
      </c>
      <c r="C22" s="30">
        <f t="shared" si="1"/>
        <v>3800</v>
      </c>
      <c r="D22" s="31">
        <v>3057.3</v>
      </c>
    </row>
    <row r="23" spans="1:9" x14ac:dyDescent="0.25">
      <c r="A23" s="7" t="s">
        <v>19</v>
      </c>
      <c r="B23" s="29">
        <v>520</v>
      </c>
      <c r="C23" s="30">
        <f t="shared" si="1"/>
        <v>130</v>
      </c>
      <c r="D23" s="31">
        <v>160</v>
      </c>
    </row>
    <row r="24" spans="1:9" x14ac:dyDescent="0.25">
      <c r="A24" s="7" t="s">
        <v>20</v>
      </c>
      <c r="B24" s="32">
        <v>175940</v>
      </c>
      <c r="C24" s="30">
        <f t="shared" si="1"/>
        <v>43985</v>
      </c>
      <c r="D24" s="31">
        <v>76021.8</v>
      </c>
      <c r="E24" s="12"/>
    </row>
    <row r="25" spans="1:9" ht="24.75" x14ac:dyDescent="0.25">
      <c r="A25" s="11" t="s">
        <v>21</v>
      </c>
      <c r="B25" s="32">
        <v>36403</v>
      </c>
      <c r="C25" s="30">
        <f t="shared" si="1"/>
        <v>9100.75</v>
      </c>
      <c r="D25" s="31">
        <v>19541</v>
      </c>
      <c r="E25" s="12"/>
    </row>
    <row r="26" spans="1:9" x14ac:dyDescent="0.25">
      <c r="A26" s="11" t="s">
        <v>22</v>
      </c>
      <c r="B26" s="32">
        <v>1500</v>
      </c>
      <c r="C26" s="30">
        <f t="shared" si="1"/>
        <v>375</v>
      </c>
      <c r="D26" s="31"/>
      <c r="E26" s="13"/>
    </row>
    <row r="27" spans="1:9" x14ac:dyDescent="0.25">
      <c r="A27" s="7" t="s">
        <v>23</v>
      </c>
      <c r="B27" s="32">
        <v>15697</v>
      </c>
      <c r="C27" s="30">
        <f t="shared" si="1"/>
        <v>3924.25</v>
      </c>
      <c r="D27" s="31">
        <v>4252</v>
      </c>
    </row>
    <row r="28" spans="1:9" x14ac:dyDescent="0.25">
      <c r="A28" s="7" t="s">
        <v>24</v>
      </c>
      <c r="B28" s="29">
        <v>5980</v>
      </c>
      <c r="C28" s="30">
        <f t="shared" si="1"/>
        <v>1495</v>
      </c>
      <c r="D28" s="31"/>
      <c r="G28" s="10"/>
    </row>
    <row r="29" spans="1:9" x14ac:dyDescent="0.25">
      <c r="A29" s="7" t="s">
        <v>25</v>
      </c>
      <c r="B29" s="29"/>
      <c r="C29" s="30">
        <f t="shared" si="1"/>
        <v>0</v>
      </c>
      <c r="D29" s="31"/>
    </row>
    <row r="30" spans="1:9" x14ac:dyDescent="0.25">
      <c r="A30" s="7" t="s">
        <v>26</v>
      </c>
      <c r="B30" s="29">
        <v>145.30000000000001</v>
      </c>
      <c r="C30" s="30">
        <f t="shared" si="1"/>
        <v>36.325000000000003</v>
      </c>
      <c r="D30" s="31"/>
      <c r="E30" s="12"/>
      <c r="H30" s="14"/>
    </row>
    <row r="31" spans="1:9" ht="84.75" x14ac:dyDescent="0.25">
      <c r="A31" s="11" t="s">
        <v>27</v>
      </c>
      <c r="B31" s="33">
        <v>269000</v>
      </c>
      <c r="C31" s="30">
        <f t="shared" si="1"/>
        <v>67250</v>
      </c>
      <c r="D31" s="31">
        <v>62730.3</v>
      </c>
      <c r="E31" s="10"/>
      <c r="G31" s="15"/>
      <c r="H31" s="12"/>
      <c r="I31" s="12"/>
    </row>
    <row r="32" spans="1:9" x14ac:dyDescent="0.25">
      <c r="A32" s="7" t="s">
        <v>28</v>
      </c>
      <c r="B32" s="22">
        <v>0</v>
      </c>
      <c r="C32" s="22"/>
      <c r="D32" s="31"/>
      <c r="H32" s="10"/>
    </row>
    <row r="33" spans="1:7" x14ac:dyDescent="0.25">
      <c r="A33" s="9" t="s">
        <v>29</v>
      </c>
      <c r="B33" s="34">
        <f>B17+B20+B21+B22+B23+B24+B25+B26+B27+B28+B30+B31+B18+B19</f>
        <v>1604870.7</v>
      </c>
      <c r="C33" s="34"/>
      <c r="D33" s="25">
        <f>SUM(D17:D32)</f>
        <v>423006.5</v>
      </c>
      <c r="G33" s="12"/>
    </row>
    <row r="34" spans="1:7" x14ac:dyDescent="0.25">
      <c r="A34" s="7" t="s">
        <v>107</v>
      </c>
      <c r="B34" s="8">
        <f>B7+B13-B33</f>
        <v>26479.600000000093</v>
      </c>
      <c r="C34" s="35"/>
      <c r="D34" s="36">
        <f>D7+D15-D33</f>
        <v>128333.59999999998</v>
      </c>
      <c r="E34" s="16"/>
      <c r="G34" s="17"/>
    </row>
    <row r="35" spans="1:7" x14ac:dyDescent="0.25">
      <c r="A35" s="18"/>
      <c r="B35" s="19"/>
      <c r="C35" s="19"/>
      <c r="D35" s="20"/>
    </row>
    <row r="36" spans="1:7" x14ac:dyDescent="0.25">
      <c r="A36" s="1"/>
      <c r="B36" s="1"/>
      <c r="C36" s="1"/>
      <c r="D36" s="1"/>
      <c r="G36" s="17"/>
    </row>
    <row r="37" spans="1:7" x14ac:dyDescent="0.25">
      <c r="A37" s="2" t="s">
        <v>30</v>
      </c>
      <c r="B37" s="2"/>
      <c r="C37" s="1"/>
      <c r="D37" s="1"/>
    </row>
    <row r="38" spans="1:7" x14ac:dyDescent="0.25">
      <c r="A38" s="1"/>
      <c r="B38" s="1"/>
      <c r="C38" s="1"/>
      <c r="D38" s="1"/>
    </row>
    <row r="39" spans="1:7" x14ac:dyDescent="0.25">
      <c r="A39" s="2" t="s">
        <v>106</v>
      </c>
      <c r="B39" s="2" t="s">
        <v>31</v>
      </c>
      <c r="C39" s="1"/>
      <c r="D39" s="1"/>
      <c r="E39" s="10"/>
    </row>
    <row r="40" spans="1:7" x14ac:dyDescent="0.25">
      <c r="A40" s="2"/>
      <c r="B40" s="2"/>
      <c r="C40" s="2"/>
      <c r="D40" s="2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opLeftCell="A10" workbookViewId="0">
      <selection activeCell="E35" sqref="E35"/>
    </sheetView>
  </sheetViews>
  <sheetFormatPr defaultRowHeight="15" outlineLevelRow="2" x14ac:dyDescent="0.25"/>
  <cols>
    <col min="1" max="1" width="16" customWidth="1"/>
    <col min="2" max="2" width="14" customWidth="1"/>
    <col min="3" max="7" width="16" customWidth="1"/>
    <col min="8" max="8" width="1.42578125" customWidth="1"/>
    <col min="9" max="9" width="14.5703125" customWidth="1"/>
    <col min="12" max="12" width="13.5703125" bestFit="1" customWidth="1"/>
    <col min="257" max="257" width="16" customWidth="1"/>
    <col min="258" max="258" width="14" customWidth="1"/>
    <col min="259" max="263" width="16" customWidth="1"/>
    <col min="264" max="264" width="1.42578125" customWidth="1"/>
    <col min="265" max="265" width="14.5703125" customWidth="1"/>
    <col min="513" max="513" width="16" customWidth="1"/>
    <col min="514" max="514" width="14" customWidth="1"/>
    <col min="515" max="519" width="16" customWidth="1"/>
    <col min="520" max="520" width="1.42578125" customWidth="1"/>
    <col min="521" max="521" width="14.5703125" customWidth="1"/>
    <col min="769" max="769" width="16" customWidth="1"/>
    <col min="770" max="770" width="14" customWidth="1"/>
    <col min="771" max="775" width="16" customWidth="1"/>
    <col min="776" max="776" width="1.42578125" customWidth="1"/>
    <col min="777" max="777" width="14.5703125" customWidth="1"/>
    <col min="1025" max="1025" width="16" customWidth="1"/>
    <col min="1026" max="1026" width="14" customWidth="1"/>
    <col min="1027" max="1031" width="16" customWidth="1"/>
    <col min="1032" max="1032" width="1.42578125" customWidth="1"/>
    <col min="1033" max="1033" width="14.5703125" customWidth="1"/>
    <col min="1281" max="1281" width="16" customWidth="1"/>
    <col min="1282" max="1282" width="14" customWidth="1"/>
    <col min="1283" max="1287" width="16" customWidth="1"/>
    <col min="1288" max="1288" width="1.42578125" customWidth="1"/>
    <col min="1289" max="1289" width="14.5703125" customWidth="1"/>
    <col min="1537" max="1537" width="16" customWidth="1"/>
    <col min="1538" max="1538" width="14" customWidth="1"/>
    <col min="1539" max="1543" width="16" customWidth="1"/>
    <col min="1544" max="1544" width="1.42578125" customWidth="1"/>
    <col min="1545" max="1545" width="14.5703125" customWidth="1"/>
    <col min="1793" max="1793" width="16" customWidth="1"/>
    <col min="1794" max="1794" width="14" customWidth="1"/>
    <col min="1795" max="1799" width="16" customWidth="1"/>
    <col min="1800" max="1800" width="1.42578125" customWidth="1"/>
    <col min="1801" max="1801" width="14.5703125" customWidth="1"/>
    <col min="2049" max="2049" width="16" customWidth="1"/>
    <col min="2050" max="2050" width="14" customWidth="1"/>
    <col min="2051" max="2055" width="16" customWidth="1"/>
    <col min="2056" max="2056" width="1.42578125" customWidth="1"/>
    <col min="2057" max="2057" width="14.5703125" customWidth="1"/>
    <col min="2305" max="2305" width="16" customWidth="1"/>
    <col min="2306" max="2306" width="14" customWidth="1"/>
    <col min="2307" max="2311" width="16" customWidth="1"/>
    <col min="2312" max="2312" width="1.42578125" customWidth="1"/>
    <col min="2313" max="2313" width="14.5703125" customWidth="1"/>
    <col min="2561" max="2561" width="16" customWidth="1"/>
    <col min="2562" max="2562" width="14" customWidth="1"/>
    <col min="2563" max="2567" width="16" customWidth="1"/>
    <col min="2568" max="2568" width="1.42578125" customWidth="1"/>
    <col min="2569" max="2569" width="14.5703125" customWidth="1"/>
    <col min="2817" max="2817" width="16" customWidth="1"/>
    <col min="2818" max="2818" width="14" customWidth="1"/>
    <col min="2819" max="2823" width="16" customWidth="1"/>
    <col min="2824" max="2824" width="1.42578125" customWidth="1"/>
    <col min="2825" max="2825" width="14.5703125" customWidth="1"/>
    <col min="3073" max="3073" width="16" customWidth="1"/>
    <col min="3074" max="3074" width="14" customWidth="1"/>
    <col min="3075" max="3079" width="16" customWidth="1"/>
    <col min="3080" max="3080" width="1.42578125" customWidth="1"/>
    <col min="3081" max="3081" width="14.5703125" customWidth="1"/>
    <col min="3329" max="3329" width="16" customWidth="1"/>
    <col min="3330" max="3330" width="14" customWidth="1"/>
    <col min="3331" max="3335" width="16" customWidth="1"/>
    <col min="3336" max="3336" width="1.42578125" customWidth="1"/>
    <col min="3337" max="3337" width="14.5703125" customWidth="1"/>
    <col min="3585" max="3585" width="16" customWidth="1"/>
    <col min="3586" max="3586" width="14" customWidth="1"/>
    <col min="3587" max="3591" width="16" customWidth="1"/>
    <col min="3592" max="3592" width="1.42578125" customWidth="1"/>
    <col min="3593" max="3593" width="14.5703125" customWidth="1"/>
    <col min="3841" max="3841" width="16" customWidth="1"/>
    <col min="3842" max="3842" width="14" customWidth="1"/>
    <col min="3843" max="3847" width="16" customWidth="1"/>
    <col min="3848" max="3848" width="1.42578125" customWidth="1"/>
    <col min="3849" max="3849" width="14.5703125" customWidth="1"/>
    <col min="4097" max="4097" width="16" customWidth="1"/>
    <col min="4098" max="4098" width="14" customWidth="1"/>
    <col min="4099" max="4103" width="16" customWidth="1"/>
    <col min="4104" max="4104" width="1.42578125" customWidth="1"/>
    <col min="4105" max="4105" width="14.5703125" customWidth="1"/>
    <col min="4353" max="4353" width="16" customWidth="1"/>
    <col min="4354" max="4354" width="14" customWidth="1"/>
    <col min="4355" max="4359" width="16" customWidth="1"/>
    <col min="4360" max="4360" width="1.42578125" customWidth="1"/>
    <col min="4361" max="4361" width="14.5703125" customWidth="1"/>
    <col min="4609" max="4609" width="16" customWidth="1"/>
    <col min="4610" max="4610" width="14" customWidth="1"/>
    <col min="4611" max="4615" width="16" customWidth="1"/>
    <col min="4616" max="4616" width="1.42578125" customWidth="1"/>
    <col min="4617" max="4617" width="14.5703125" customWidth="1"/>
    <col min="4865" max="4865" width="16" customWidth="1"/>
    <col min="4866" max="4866" width="14" customWidth="1"/>
    <col min="4867" max="4871" width="16" customWidth="1"/>
    <col min="4872" max="4872" width="1.42578125" customWidth="1"/>
    <col min="4873" max="4873" width="14.5703125" customWidth="1"/>
    <col min="5121" max="5121" width="16" customWidth="1"/>
    <col min="5122" max="5122" width="14" customWidth="1"/>
    <col min="5123" max="5127" width="16" customWidth="1"/>
    <col min="5128" max="5128" width="1.42578125" customWidth="1"/>
    <col min="5129" max="5129" width="14.5703125" customWidth="1"/>
    <col min="5377" max="5377" width="16" customWidth="1"/>
    <col min="5378" max="5378" width="14" customWidth="1"/>
    <col min="5379" max="5383" width="16" customWidth="1"/>
    <col min="5384" max="5384" width="1.42578125" customWidth="1"/>
    <col min="5385" max="5385" width="14.5703125" customWidth="1"/>
    <col min="5633" max="5633" width="16" customWidth="1"/>
    <col min="5634" max="5634" width="14" customWidth="1"/>
    <col min="5635" max="5639" width="16" customWidth="1"/>
    <col min="5640" max="5640" width="1.42578125" customWidth="1"/>
    <col min="5641" max="5641" width="14.5703125" customWidth="1"/>
    <col min="5889" max="5889" width="16" customWidth="1"/>
    <col min="5890" max="5890" width="14" customWidth="1"/>
    <col min="5891" max="5895" width="16" customWidth="1"/>
    <col min="5896" max="5896" width="1.42578125" customWidth="1"/>
    <col min="5897" max="5897" width="14.5703125" customWidth="1"/>
    <col min="6145" max="6145" width="16" customWidth="1"/>
    <col min="6146" max="6146" width="14" customWidth="1"/>
    <col min="6147" max="6151" width="16" customWidth="1"/>
    <col min="6152" max="6152" width="1.42578125" customWidth="1"/>
    <col min="6153" max="6153" width="14.5703125" customWidth="1"/>
    <col min="6401" max="6401" width="16" customWidth="1"/>
    <col min="6402" max="6402" width="14" customWidth="1"/>
    <col min="6403" max="6407" width="16" customWidth="1"/>
    <col min="6408" max="6408" width="1.42578125" customWidth="1"/>
    <col min="6409" max="6409" width="14.5703125" customWidth="1"/>
    <col min="6657" max="6657" width="16" customWidth="1"/>
    <col min="6658" max="6658" width="14" customWidth="1"/>
    <col min="6659" max="6663" width="16" customWidth="1"/>
    <col min="6664" max="6664" width="1.42578125" customWidth="1"/>
    <col min="6665" max="6665" width="14.5703125" customWidth="1"/>
    <col min="6913" max="6913" width="16" customWidth="1"/>
    <col min="6914" max="6914" width="14" customWidth="1"/>
    <col min="6915" max="6919" width="16" customWidth="1"/>
    <col min="6920" max="6920" width="1.42578125" customWidth="1"/>
    <col min="6921" max="6921" width="14.5703125" customWidth="1"/>
    <col min="7169" max="7169" width="16" customWidth="1"/>
    <col min="7170" max="7170" width="14" customWidth="1"/>
    <col min="7171" max="7175" width="16" customWidth="1"/>
    <col min="7176" max="7176" width="1.42578125" customWidth="1"/>
    <col min="7177" max="7177" width="14.5703125" customWidth="1"/>
    <col min="7425" max="7425" width="16" customWidth="1"/>
    <col min="7426" max="7426" width="14" customWidth="1"/>
    <col min="7427" max="7431" width="16" customWidth="1"/>
    <col min="7432" max="7432" width="1.42578125" customWidth="1"/>
    <col min="7433" max="7433" width="14.5703125" customWidth="1"/>
    <col min="7681" max="7681" width="16" customWidth="1"/>
    <col min="7682" max="7682" width="14" customWidth="1"/>
    <col min="7683" max="7687" width="16" customWidth="1"/>
    <col min="7688" max="7688" width="1.42578125" customWidth="1"/>
    <col min="7689" max="7689" width="14.5703125" customWidth="1"/>
    <col min="7937" max="7937" width="16" customWidth="1"/>
    <col min="7938" max="7938" width="14" customWidth="1"/>
    <col min="7939" max="7943" width="16" customWidth="1"/>
    <col min="7944" max="7944" width="1.42578125" customWidth="1"/>
    <col min="7945" max="7945" width="14.5703125" customWidth="1"/>
    <col min="8193" max="8193" width="16" customWidth="1"/>
    <col min="8194" max="8194" width="14" customWidth="1"/>
    <col min="8195" max="8199" width="16" customWidth="1"/>
    <col min="8200" max="8200" width="1.42578125" customWidth="1"/>
    <col min="8201" max="8201" width="14.5703125" customWidth="1"/>
    <col min="8449" max="8449" width="16" customWidth="1"/>
    <col min="8450" max="8450" width="14" customWidth="1"/>
    <col min="8451" max="8455" width="16" customWidth="1"/>
    <col min="8456" max="8456" width="1.42578125" customWidth="1"/>
    <col min="8457" max="8457" width="14.5703125" customWidth="1"/>
    <col min="8705" max="8705" width="16" customWidth="1"/>
    <col min="8706" max="8706" width="14" customWidth="1"/>
    <col min="8707" max="8711" width="16" customWidth="1"/>
    <col min="8712" max="8712" width="1.42578125" customWidth="1"/>
    <col min="8713" max="8713" width="14.5703125" customWidth="1"/>
    <col min="8961" max="8961" width="16" customWidth="1"/>
    <col min="8962" max="8962" width="14" customWidth="1"/>
    <col min="8963" max="8967" width="16" customWidth="1"/>
    <col min="8968" max="8968" width="1.42578125" customWidth="1"/>
    <col min="8969" max="8969" width="14.5703125" customWidth="1"/>
    <col min="9217" max="9217" width="16" customWidth="1"/>
    <col min="9218" max="9218" width="14" customWidth="1"/>
    <col min="9219" max="9223" width="16" customWidth="1"/>
    <col min="9224" max="9224" width="1.42578125" customWidth="1"/>
    <col min="9225" max="9225" width="14.5703125" customWidth="1"/>
    <col min="9473" max="9473" width="16" customWidth="1"/>
    <col min="9474" max="9474" width="14" customWidth="1"/>
    <col min="9475" max="9479" width="16" customWidth="1"/>
    <col min="9480" max="9480" width="1.42578125" customWidth="1"/>
    <col min="9481" max="9481" width="14.5703125" customWidth="1"/>
    <col min="9729" max="9729" width="16" customWidth="1"/>
    <col min="9730" max="9730" width="14" customWidth="1"/>
    <col min="9731" max="9735" width="16" customWidth="1"/>
    <col min="9736" max="9736" width="1.42578125" customWidth="1"/>
    <col min="9737" max="9737" width="14.5703125" customWidth="1"/>
    <col min="9985" max="9985" width="16" customWidth="1"/>
    <col min="9986" max="9986" width="14" customWidth="1"/>
    <col min="9987" max="9991" width="16" customWidth="1"/>
    <col min="9992" max="9992" width="1.42578125" customWidth="1"/>
    <col min="9993" max="9993" width="14.5703125" customWidth="1"/>
    <col min="10241" max="10241" width="16" customWidth="1"/>
    <col min="10242" max="10242" width="14" customWidth="1"/>
    <col min="10243" max="10247" width="16" customWidth="1"/>
    <col min="10248" max="10248" width="1.42578125" customWidth="1"/>
    <col min="10249" max="10249" width="14.5703125" customWidth="1"/>
    <col min="10497" max="10497" width="16" customWidth="1"/>
    <col min="10498" max="10498" width="14" customWidth="1"/>
    <col min="10499" max="10503" width="16" customWidth="1"/>
    <col min="10504" max="10504" width="1.42578125" customWidth="1"/>
    <col min="10505" max="10505" width="14.5703125" customWidth="1"/>
    <col min="10753" max="10753" width="16" customWidth="1"/>
    <col min="10754" max="10754" width="14" customWidth="1"/>
    <col min="10755" max="10759" width="16" customWidth="1"/>
    <col min="10760" max="10760" width="1.42578125" customWidth="1"/>
    <col min="10761" max="10761" width="14.5703125" customWidth="1"/>
    <col min="11009" max="11009" width="16" customWidth="1"/>
    <col min="11010" max="11010" width="14" customWidth="1"/>
    <col min="11011" max="11015" width="16" customWidth="1"/>
    <col min="11016" max="11016" width="1.42578125" customWidth="1"/>
    <col min="11017" max="11017" width="14.5703125" customWidth="1"/>
    <col min="11265" max="11265" width="16" customWidth="1"/>
    <col min="11266" max="11266" width="14" customWidth="1"/>
    <col min="11267" max="11271" width="16" customWidth="1"/>
    <col min="11272" max="11272" width="1.42578125" customWidth="1"/>
    <col min="11273" max="11273" width="14.5703125" customWidth="1"/>
    <col min="11521" max="11521" width="16" customWidth="1"/>
    <col min="11522" max="11522" width="14" customWidth="1"/>
    <col min="11523" max="11527" width="16" customWidth="1"/>
    <col min="11528" max="11528" width="1.42578125" customWidth="1"/>
    <col min="11529" max="11529" width="14.5703125" customWidth="1"/>
    <col min="11777" max="11777" width="16" customWidth="1"/>
    <col min="11778" max="11778" width="14" customWidth="1"/>
    <col min="11779" max="11783" width="16" customWidth="1"/>
    <col min="11784" max="11784" width="1.42578125" customWidth="1"/>
    <col min="11785" max="11785" width="14.5703125" customWidth="1"/>
    <col min="12033" max="12033" width="16" customWidth="1"/>
    <col min="12034" max="12034" width="14" customWidth="1"/>
    <col min="12035" max="12039" width="16" customWidth="1"/>
    <col min="12040" max="12040" width="1.42578125" customWidth="1"/>
    <col min="12041" max="12041" width="14.5703125" customWidth="1"/>
    <col min="12289" max="12289" width="16" customWidth="1"/>
    <col min="12290" max="12290" width="14" customWidth="1"/>
    <col min="12291" max="12295" width="16" customWidth="1"/>
    <col min="12296" max="12296" width="1.42578125" customWidth="1"/>
    <col min="12297" max="12297" width="14.5703125" customWidth="1"/>
    <col min="12545" max="12545" width="16" customWidth="1"/>
    <col min="12546" max="12546" width="14" customWidth="1"/>
    <col min="12547" max="12551" width="16" customWidth="1"/>
    <col min="12552" max="12552" width="1.42578125" customWidth="1"/>
    <col min="12553" max="12553" width="14.5703125" customWidth="1"/>
    <col min="12801" max="12801" width="16" customWidth="1"/>
    <col min="12802" max="12802" width="14" customWidth="1"/>
    <col min="12803" max="12807" width="16" customWidth="1"/>
    <col min="12808" max="12808" width="1.42578125" customWidth="1"/>
    <col min="12809" max="12809" width="14.5703125" customWidth="1"/>
    <col min="13057" max="13057" width="16" customWidth="1"/>
    <col min="13058" max="13058" width="14" customWidth="1"/>
    <col min="13059" max="13063" width="16" customWidth="1"/>
    <col min="13064" max="13064" width="1.42578125" customWidth="1"/>
    <col min="13065" max="13065" width="14.5703125" customWidth="1"/>
    <col min="13313" max="13313" width="16" customWidth="1"/>
    <col min="13314" max="13314" width="14" customWidth="1"/>
    <col min="13315" max="13319" width="16" customWidth="1"/>
    <col min="13320" max="13320" width="1.42578125" customWidth="1"/>
    <col min="13321" max="13321" width="14.5703125" customWidth="1"/>
    <col min="13569" max="13569" width="16" customWidth="1"/>
    <col min="13570" max="13570" width="14" customWidth="1"/>
    <col min="13571" max="13575" width="16" customWidth="1"/>
    <col min="13576" max="13576" width="1.42578125" customWidth="1"/>
    <col min="13577" max="13577" width="14.5703125" customWidth="1"/>
    <col min="13825" max="13825" width="16" customWidth="1"/>
    <col min="13826" max="13826" width="14" customWidth="1"/>
    <col min="13827" max="13831" width="16" customWidth="1"/>
    <col min="13832" max="13832" width="1.42578125" customWidth="1"/>
    <col min="13833" max="13833" width="14.5703125" customWidth="1"/>
    <col min="14081" max="14081" width="16" customWidth="1"/>
    <col min="14082" max="14082" width="14" customWidth="1"/>
    <col min="14083" max="14087" width="16" customWidth="1"/>
    <col min="14088" max="14088" width="1.42578125" customWidth="1"/>
    <col min="14089" max="14089" width="14.5703125" customWidth="1"/>
    <col min="14337" max="14337" width="16" customWidth="1"/>
    <col min="14338" max="14338" width="14" customWidth="1"/>
    <col min="14339" max="14343" width="16" customWidth="1"/>
    <col min="14344" max="14344" width="1.42578125" customWidth="1"/>
    <col min="14345" max="14345" width="14.5703125" customWidth="1"/>
    <col min="14593" max="14593" width="16" customWidth="1"/>
    <col min="14594" max="14594" width="14" customWidth="1"/>
    <col min="14595" max="14599" width="16" customWidth="1"/>
    <col min="14600" max="14600" width="1.42578125" customWidth="1"/>
    <col min="14601" max="14601" width="14.5703125" customWidth="1"/>
    <col min="14849" max="14849" width="16" customWidth="1"/>
    <col min="14850" max="14850" width="14" customWidth="1"/>
    <col min="14851" max="14855" width="16" customWidth="1"/>
    <col min="14856" max="14856" width="1.42578125" customWidth="1"/>
    <col min="14857" max="14857" width="14.5703125" customWidth="1"/>
    <col min="15105" max="15105" width="16" customWidth="1"/>
    <col min="15106" max="15106" width="14" customWidth="1"/>
    <col min="15107" max="15111" width="16" customWidth="1"/>
    <col min="15112" max="15112" width="1.42578125" customWidth="1"/>
    <col min="15113" max="15113" width="14.5703125" customWidth="1"/>
    <col min="15361" max="15361" width="16" customWidth="1"/>
    <col min="15362" max="15362" width="14" customWidth="1"/>
    <col min="15363" max="15367" width="16" customWidth="1"/>
    <col min="15368" max="15368" width="1.42578125" customWidth="1"/>
    <col min="15369" max="15369" width="14.5703125" customWidth="1"/>
    <col min="15617" max="15617" width="16" customWidth="1"/>
    <col min="15618" max="15618" width="14" customWidth="1"/>
    <col min="15619" max="15623" width="16" customWidth="1"/>
    <col min="15624" max="15624" width="1.42578125" customWidth="1"/>
    <col min="15625" max="15625" width="14.5703125" customWidth="1"/>
    <col min="15873" max="15873" width="16" customWidth="1"/>
    <col min="15874" max="15874" width="14" customWidth="1"/>
    <col min="15875" max="15879" width="16" customWidth="1"/>
    <col min="15880" max="15880" width="1.42578125" customWidth="1"/>
    <col min="15881" max="15881" width="14.5703125" customWidth="1"/>
    <col min="16129" max="16129" width="16" customWidth="1"/>
    <col min="16130" max="16130" width="14" customWidth="1"/>
    <col min="16131" max="16135" width="16" customWidth="1"/>
    <col min="16136" max="16136" width="1.42578125" customWidth="1"/>
    <col min="16137" max="16137" width="14.5703125" customWidth="1"/>
  </cols>
  <sheetData>
    <row r="1" spans="1:12" ht="12.75" customHeight="1" x14ac:dyDescent="0.25">
      <c r="A1" s="75" t="s">
        <v>37</v>
      </c>
      <c r="B1" s="75"/>
      <c r="C1" s="75"/>
      <c r="D1" s="75"/>
      <c r="E1" s="75"/>
      <c r="F1" s="75"/>
      <c r="G1" s="75"/>
      <c r="H1" s="75"/>
    </row>
    <row r="2" spans="1:12" ht="15.75" customHeight="1" x14ac:dyDescent="0.25">
      <c r="A2" s="76" t="s">
        <v>38</v>
      </c>
      <c r="B2" s="76"/>
      <c r="C2" s="76"/>
      <c r="D2" s="76"/>
      <c r="E2" s="76"/>
      <c r="F2" s="76"/>
      <c r="G2" s="76"/>
      <c r="H2" s="76"/>
    </row>
    <row r="3" spans="1:12" ht="2.1" customHeight="1" x14ac:dyDescent="0.25"/>
    <row r="4" spans="1:12" ht="11.25" customHeight="1" x14ac:dyDescent="0.25">
      <c r="A4" s="37" t="s">
        <v>39</v>
      </c>
      <c r="B4" s="77" t="s">
        <v>40</v>
      </c>
      <c r="C4" s="77"/>
      <c r="D4" s="77"/>
      <c r="E4" s="77"/>
      <c r="F4" s="77"/>
      <c r="G4" s="77"/>
      <c r="H4" s="77"/>
    </row>
    <row r="5" spans="1:12" ht="2.1" customHeight="1" x14ac:dyDescent="0.25"/>
    <row r="6" spans="1:12" ht="12" customHeight="1" x14ac:dyDescent="0.25">
      <c r="A6" s="71" t="s">
        <v>41</v>
      </c>
      <c r="B6" s="71"/>
      <c r="C6" s="71" t="s">
        <v>42</v>
      </c>
      <c r="D6" s="71"/>
      <c r="E6" s="71" t="s">
        <v>43</v>
      </c>
      <c r="F6" s="71"/>
      <c r="G6" s="71" t="s">
        <v>44</v>
      </c>
      <c r="H6" s="71"/>
      <c r="I6" s="71"/>
    </row>
    <row r="7" spans="1:12" ht="12" customHeight="1" x14ac:dyDescent="0.25">
      <c r="A7" s="71" t="s">
        <v>45</v>
      </c>
      <c r="B7" s="71"/>
      <c r="C7" s="68" t="s">
        <v>46</v>
      </c>
      <c r="D7" s="68" t="s">
        <v>47</v>
      </c>
      <c r="E7" s="68" t="s">
        <v>46</v>
      </c>
      <c r="F7" s="68" t="s">
        <v>47</v>
      </c>
      <c r="G7" s="68" t="s">
        <v>46</v>
      </c>
      <c r="H7" s="68" t="s">
        <v>47</v>
      </c>
      <c r="I7" s="68"/>
    </row>
    <row r="8" spans="1:12" ht="23.25" customHeight="1" x14ac:dyDescent="0.25">
      <c r="A8" s="71" t="s">
        <v>48</v>
      </c>
      <c r="B8" s="71"/>
      <c r="C8" s="74"/>
      <c r="D8" s="74"/>
      <c r="E8" s="74"/>
      <c r="F8" s="74"/>
      <c r="G8" s="74"/>
      <c r="H8" s="69"/>
      <c r="I8" s="70"/>
    </row>
    <row r="9" spans="1:12" ht="12" customHeight="1" x14ac:dyDescent="0.25">
      <c r="A9" s="72" t="s">
        <v>49</v>
      </c>
      <c r="B9" s="72"/>
      <c r="C9" s="51">
        <v>26179152.469999999</v>
      </c>
      <c r="D9" s="52"/>
      <c r="E9" s="51">
        <v>526348508.49000001</v>
      </c>
      <c r="F9" s="51">
        <v>424194022.74000001</v>
      </c>
      <c r="G9" s="51">
        <v>128333638.22</v>
      </c>
      <c r="H9" s="53"/>
      <c r="I9" s="54"/>
    </row>
    <row r="10" spans="1:12" ht="12" customHeight="1" outlineLevel="1" x14ac:dyDescent="0.25">
      <c r="A10" s="73" t="s">
        <v>50</v>
      </c>
      <c r="B10" s="73"/>
      <c r="C10" s="47">
        <v>26179152.469999999</v>
      </c>
      <c r="D10" s="48"/>
      <c r="E10" s="47">
        <v>526348508.49000001</v>
      </c>
      <c r="F10" s="47">
        <v>424194022.74000001</v>
      </c>
      <c r="G10" s="47">
        <v>128333638.22</v>
      </c>
      <c r="H10" s="49"/>
      <c r="I10" s="50"/>
    </row>
    <row r="11" spans="1:12" ht="12" customHeight="1" outlineLevel="2" x14ac:dyDescent="0.25">
      <c r="A11" s="66" t="s">
        <v>51</v>
      </c>
      <c r="B11" s="66"/>
      <c r="C11" s="38"/>
      <c r="D11" s="38"/>
      <c r="E11" s="38"/>
      <c r="F11" s="39">
        <v>17006</v>
      </c>
      <c r="G11" s="38"/>
      <c r="H11" s="40"/>
      <c r="I11" s="41"/>
    </row>
    <row r="12" spans="1:12" ht="12" customHeight="1" outlineLevel="2" x14ac:dyDescent="0.25">
      <c r="A12" s="66" t="s">
        <v>52</v>
      </c>
      <c r="B12" s="66"/>
      <c r="C12" s="38"/>
      <c r="D12" s="38"/>
      <c r="E12" s="38"/>
      <c r="F12" s="39">
        <v>2184000</v>
      </c>
      <c r="G12" s="38"/>
      <c r="H12" s="40"/>
      <c r="I12" s="41"/>
    </row>
    <row r="13" spans="1:12" ht="12" customHeight="1" outlineLevel="2" x14ac:dyDescent="0.25">
      <c r="A13" s="66" t="s">
        <v>53</v>
      </c>
      <c r="B13" s="66"/>
      <c r="C13" s="38"/>
      <c r="D13" s="38"/>
      <c r="E13" s="39">
        <v>4012000</v>
      </c>
      <c r="F13" s="38"/>
      <c r="G13" s="38"/>
      <c r="H13" s="40"/>
      <c r="I13" s="41"/>
    </row>
    <row r="14" spans="1:12" ht="12" customHeight="1" outlineLevel="2" x14ac:dyDescent="0.25">
      <c r="A14" s="66" t="s">
        <v>54</v>
      </c>
      <c r="B14" s="66"/>
      <c r="C14" s="38"/>
      <c r="D14" s="38"/>
      <c r="E14" s="38"/>
      <c r="F14" s="39">
        <v>347500</v>
      </c>
      <c r="G14" s="38"/>
      <c r="H14" s="40"/>
      <c r="I14" s="41"/>
    </row>
    <row r="15" spans="1:12" ht="23.25" customHeight="1" outlineLevel="2" x14ac:dyDescent="0.25">
      <c r="A15" s="66" t="s">
        <v>55</v>
      </c>
      <c r="B15" s="66"/>
      <c r="C15" s="38"/>
      <c r="D15" s="38"/>
      <c r="E15" s="38"/>
      <c r="F15" s="39">
        <v>2442786.06</v>
      </c>
      <c r="G15" s="38"/>
      <c r="H15" s="40"/>
      <c r="I15" s="41"/>
      <c r="L15" s="15">
        <f>F23+F26+F27+F38+F39+F42+F49+F18+F14</f>
        <v>230249704.44999999</v>
      </c>
    </row>
    <row r="16" spans="1:12" ht="12" customHeight="1" outlineLevel="2" x14ac:dyDescent="0.25">
      <c r="A16" s="66" t="s">
        <v>56</v>
      </c>
      <c r="B16" s="66"/>
      <c r="C16" s="38"/>
      <c r="D16" s="38"/>
      <c r="E16" s="39">
        <v>563311.76</v>
      </c>
      <c r="F16" s="38"/>
      <c r="G16" s="38"/>
      <c r="H16" s="40"/>
      <c r="I16" s="41"/>
    </row>
    <row r="17" spans="1:12" ht="12" customHeight="1" outlineLevel="2" x14ac:dyDescent="0.25">
      <c r="A17" s="66" t="s">
        <v>57</v>
      </c>
      <c r="B17" s="66"/>
      <c r="C17" s="38"/>
      <c r="D17" s="38"/>
      <c r="E17" s="39">
        <v>77051.199999999997</v>
      </c>
      <c r="F17" s="38"/>
      <c r="G17" s="38"/>
      <c r="H17" s="40"/>
      <c r="I17" s="41"/>
    </row>
    <row r="18" spans="1:12" ht="12" customHeight="1" outlineLevel="2" x14ac:dyDescent="0.25">
      <c r="A18" s="66" t="s">
        <v>58</v>
      </c>
      <c r="B18" s="66"/>
      <c r="C18" s="38"/>
      <c r="D18" s="38"/>
      <c r="E18" s="39">
        <v>3563</v>
      </c>
      <c r="F18" s="39">
        <v>3911783</v>
      </c>
      <c r="G18" s="38"/>
      <c r="H18" s="40"/>
      <c r="I18" s="41"/>
    </row>
    <row r="19" spans="1:12" ht="12" customHeight="1" outlineLevel="2" x14ac:dyDescent="0.25">
      <c r="A19" s="66" t="s">
        <v>59</v>
      </c>
      <c r="B19" s="66"/>
      <c r="C19" s="38"/>
      <c r="D19" s="38"/>
      <c r="E19" s="38"/>
      <c r="F19" s="39">
        <v>89040</v>
      </c>
      <c r="G19" s="38"/>
      <c r="H19" s="40"/>
      <c r="I19" s="41"/>
    </row>
    <row r="20" spans="1:12" ht="12" customHeight="1" outlineLevel="2" x14ac:dyDescent="0.25">
      <c r="A20" s="66" t="s">
        <v>60</v>
      </c>
      <c r="B20" s="66"/>
      <c r="C20" s="38"/>
      <c r="D20" s="38"/>
      <c r="E20" s="39">
        <v>716612</v>
      </c>
      <c r="F20" s="38"/>
      <c r="G20" s="38"/>
      <c r="H20" s="40"/>
      <c r="I20" s="41"/>
      <c r="L20" s="15">
        <f>F19+F28+F64</f>
        <v>3057313.6</v>
      </c>
    </row>
    <row r="21" spans="1:12" ht="12" customHeight="1" outlineLevel="2" x14ac:dyDescent="0.25">
      <c r="A21" s="66" t="s">
        <v>61</v>
      </c>
      <c r="B21" s="66"/>
      <c r="C21" s="38"/>
      <c r="D21" s="38"/>
      <c r="E21" s="38"/>
      <c r="F21" s="39">
        <v>4251976</v>
      </c>
      <c r="G21" s="38"/>
      <c r="H21" s="40"/>
      <c r="I21" s="41"/>
    </row>
    <row r="22" spans="1:12" ht="12" customHeight="1" outlineLevel="2" x14ac:dyDescent="0.25">
      <c r="A22" s="66" t="s">
        <v>62</v>
      </c>
      <c r="B22" s="66"/>
      <c r="C22" s="38"/>
      <c r="D22" s="38"/>
      <c r="E22" s="38"/>
      <c r="F22" s="39">
        <v>157500</v>
      </c>
      <c r="G22" s="38"/>
      <c r="H22" s="40"/>
      <c r="I22" s="41"/>
    </row>
    <row r="23" spans="1:12" ht="12" customHeight="1" outlineLevel="2" x14ac:dyDescent="0.25">
      <c r="A23" s="66" t="s">
        <v>63</v>
      </c>
      <c r="B23" s="66"/>
      <c r="C23" s="38"/>
      <c r="D23" s="38"/>
      <c r="E23" s="38"/>
      <c r="F23" s="39">
        <v>182410554.84999999</v>
      </c>
      <c r="G23" s="38"/>
      <c r="H23" s="40"/>
      <c r="I23" s="41"/>
    </row>
    <row r="24" spans="1:12" ht="12" customHeight="1" outlineLevel="2" x14ac:dyDescent="0.25">
      <c r="A24" s="66" t="s">
        <v>64</v>
      </c>
      <c r="B24" s="66"/>
      <c r="C24" s="38"/>
      <c r="D24" s="38"/>
      <c r="E24" s="38"/>
      <c r="F24" s="39">
        <v>18600</v>
      </c>
      <c r="G24" s="38"/>
      <c r="H24" s="40"/>
      <c r="I24" s="41"/>
    </row>
    <row r="25" spans="1:12" ht="23.25" customHeight="1" outlineLevel="2" x14ac:dyDescent="0.25">
      <c r="A25" s="66" t="s">
        <v>65</v>
      </c>
      <c r="B25" s="66"/>
      <c r="C25" s="38"/>
      <c r="D25" s="38"/>
      <c r="E25" s="38"/>
      <c r="F25" s="39">
        <v>633150</v>
      </c>
      <c r="G25" s="38"/>
      <c r="H25" s="40"/>
      <c r="I25" s="41"/>
      <c r="L25" s="15">
        <f>F12+F31+F40+F41+F43</f>
        <v>19541301.890000001</v>
      </c>
    </row>
    <row r="26" spans="1:12" ht="12" customHeight="1" outlineLevel="2" x14ac:dyDescent="0.25">
      <c r="A26" s="66" t="s">
        <v>66</v>
      </c>
      <c r="B26" s="66"/>
      <c r="C26" s="38"/>
      <c r="D26" s="38"/>
      <c r="E26" s="38"/>
      <c r="F26" s="39">
        <v>17522146</v>
      </c>
      <c r="G26" s="38"/>
      <c r="H26" s="40"/>
      <c r="I26" s="41"/>
    </row>
    <row r="27" spans="1:12" ht="12" customHeight="1" outlineLevel="2" x14ac:dyDescent="0.25">
      <c r="A27" s="66" t="s">
        <v>67</v>
      </c>
      <c r="B27" s="66"/>
      <c r="C27" s="38"/>
      <c r="D27" s="38"/>
      <c r="E27" s="38"/>
      <c r="F27" s="39">
        <v>83344</v>
      </c>
      <c r="G27" s="38"/>
      <c r="H27" s="40"/>
      <c r="I27" s="41"/>
    </row>
    <row r="28" spans="1:12" ht="12" customHeight="1" outlineLevel="2" x14ac:dyDescent="0.25">
      <c r="A28" s="66" t="s">
        <v>68</v>
      </c>
      <c r="B28" s="66"/>
      <c r="C28" s="38"/>
      <c r="D28" s="38"/>
      <c r="E28" s="38"/>
      <c r="F28" s="39">
        <v>1147874.25</v>
      </c>
      <c r="G28" s="38"/>
      <c r="H28" s="40"/>
      <c r="I28" s="41"/>
    </row>
    <row r="29" spans="1:12" ht="12" customHeight="1" outlineLevel="2" x14ac:dyDescent="0.25">
      <c r="A29" s="66" t="s">
        <v>69</v>
      </c>
      <c r="B29" s="66"/>
      <c r="C29" s="38"/>
      <c r="D29" s="38"/>
      <c r="E29" s="38"/>
      <c r="F29" s="39">
        <v>76021825.159999996</v>
      </c>
      <c r="G29" s="38"/>
      <c r="H29" s="40"/>
      <c r="I29" s="41"/>
      <c r="L29" s="15">
        <f>F11+F30+F35+F44+F46+F51+F52+F53+F54+F55+F56+F57+F58+F59+F60+F61+F62</f>
        <v>60614514.379999995</v>
      </c>
    </row>
    <row r="30" spans="1:12" ht="12" customHeight="1" outlineLevel="2" x14ac:dyDescent="0.25">
      <c r="A30" s="66" t="s">
        <v>70</v>
      </c>
      <c r="B30" s="66"/>
      <c r="C30" s="38"/>
      <c r="D30" s="38"/>
      <c r="E30" s="39">
        <v>2061225.96</v>
      </c>
      <c r="F30" s="39">
        <v>210650</v>
      </c>
      <c r="G30" s="38"/>
      <c r="H30" s="40"/>
      <c r="I30" s="41"/>
    </row>
    <row r="31" spans="1:12" ht="12" customHeight="1" outlineLevel="2" x14ac:dyDescent="0.25">
      <c r="A31" s="66" t="s">
        <v>71</v>
      </c>
      <c r="B31" s="66"/>
      <c r="C31" s="38"/>
      <c r="D31" s="38"/>
      <c r="E31" s="38"/>
      <c r="F31" s="39">
        <v>61200</v>
      </c>
      <c r="G31" s="38"/>
      <c r="H31" s="40"/>
      <c r="I31" s="41"/>
    </row>
    <row r="32" spans="1:12" ht="12" customHeight="1" outlineLevel="2" x14ac:dyDescent="0.25">
      <c r="A32" s="66" t="s">
        <v>72</v>
      </c>
      <c r="B32" s="66"/>
      <c r="C32" s="38"/>
      <c r="D32" s="38"/>
      <c r="E32" s="38"/>
      <c r="F32" s="39">
        <v>334600</v>
      </c>
      <c r="G32" s="38"/>
      <c r="H32" s="40"/>
      <c r="I32" s="41"/>
    </row>
    <row r="33" spans="1:9" ht="12" customHeight="1" outlineLevel="2" x14ac:dyDescent="0.25">
      <c r="A33" s="66" t="s">
        <v>73</v>
      </c>
      <c r="B33" s="66"/>
      <c r="C33" s="38"/>
      <c r="D33" s="38"/>
      <c r="E33" s="38"/>
      <c r="F33" s="39">
        <v>40050</v>
      </c>
      <c r="G33" s="38"/>
      <c r="H33" s="40"/>
      <c r="I33" s="41"/>
    </row>
    <row r="34" spans="1:9" ht="12" customHeight="1" outlineLevel="2" x14ac:dyDescent="0.25">
      <c r="A34" s="66" t="s">
        <v>74</v>
      </c>
      <c r="B34" s="66"/>
      <c r="C34" s="38"/>
      <c r="D34" s="38"/>
      <c r="E34" s="38"/>
      <c r="F34" s="42">
        <v>425</v>
      </c>
      <c r="G34" s="38"/>
      <c r="H34" s="40"/>
      <c r="I34" s="41"/>
    </row>
    <row r="35" spans="1:9" ht="23.25" customHeight="1" outlineLevel="2" x14ac:dyDescent="0.25">
      <c r="A35" s="66" t="s">
        <v>75</v>
      </c>
      <c r="B35" s="66"/>
      <c r="C35" s="38"/>
      <c r="D35" s="38"/>
      <c r="E35" s="38"/>
      <c r="F35" s="39">
        <v>222000</v>
      </c>
      <c r="G35" s="38"/>
      <c r="H35" s="40"/>
      <c r="I35" s="41"/>
    </row>
    <row r="36" spans="1:9" ht="12" customHeight="1" outlineLevel="2" x14ac:dyDescent="0.25">
      <c r="A36" s="66" t="s">
        <v>76</v>
      </c>
      <c r="B36" s="66"/>
      <c r="C36" s="38"/>
      <c r="D36" s="38"/>
      <c r="E36" s="39">
        <v>5344</v>
      </c>
      <c r="F36" s="39">
        <v>5789796</v>
      </c>
      <c r="G36" s="38"/>
      <c r="H36" s="40"/>
      <c r="I36" s="41"/>
    </row>
    <row r="37" spans="1:9" ht="12" customHeight="1" outlineLevel="2" x14ac:dyDescent="0.25">
      <c r="A37" s="66" t="s">
        <v>77</v>
      </c>
      <c r="B37" s="66"/>
      <c r="C37" s="38"/>
      <c r="D37" s="38"/>
      <c r="E37" s="39">
        <v>2600</v>
      </c>
      <c r="F37" s="38"/>
      <c r="G37" s="38"/>
      <c r="H37" s="40"/>
      <c r="I37" s="41"/>
    </row>
    <row r="38" spans="1:9" ht="12" customHeight="1" outlineLevel="2" x14ac:dyDescent="0.25">
      <c r="A38" s="66" t="s">
        <v>78</v>
      </c>
      <c r="B38" s="66"/>
      <c r="C38" s="38"/>
      <c r="D38" s="38"/>
      <c r="E38" s="38"/>
      <c r="F38" s="39">
        <v>100203.6</v>
      </c>
      <c r="G38" s="38"/>
      <c r="H38" s="40"/>
      <c r="I38" s="41"/>
    </row>
    <row r="39" spans="1:9" ht="12" customHeight="1" outlineLevel="2" x14ac:dyDescent="0.25">
      <c r="A39" s="66" t="s">
        <v>79</v>
      </c>
      <c r="B39" s="66"/>
      <c r="C39" s="38"/>
      <c r="D39" s="38"/>
      <c r="E39" s="39">
        <v>311770</v>
      </c>
      <c r="F39" s="39">
        <v>24562491</v>
      </c>
      <c r="G39" s="38"/>
      <c r="H39" s="40"/>
      <c r="I39" s="41"/>
    </row>
    <row r="40" spans="1:9" ht="12" customHeight="1" outlineLevel="2" x14ac:dyDescent="0.25">
      <c r="A40" s="66" t="s">
        <v>80</v>
      </c>
      <c r="B40" s="66"/>
      <c r="C40" s="38"/>
      <c r="D40" s="38"/>
      <c r="E40" s="38"/>
      <c r="F40" s="39">
        <v>1554201.28</v>
      </c>
      <c r="G40" s="38"/>
      <c r="H40" s="40"/>
      <c r="I40" s="41"/>
    </row>
    <row r="41" spans="1:9" ht="12" customHeight="1" outlineLevel="2" x14ac:dyDescent="0.25">
      <c r="A41" s="66" t="s">
        <v>81</v>
      </c>
      <c r="B41" s="66"/>
      <c r="C41" s="38"/>
      <c r="D41" s="38"/>
      <c r="E41" s="38"/>
      <c r="F41" s="39">
        <v>10017000.6</v>
      </c>
      <c r="G41" s="38"/>
      <c r="H41" s="40"/>
      <c r="I41" s="41"/>
    </row>
    <row r="42" spans="1:9" ht="12" customHeight="1" outlineLevel="2" x14ac:dyDescent="0.25">
      <c r="A42" s="66" t="s">
        <v>82</v>
      </c>
      <c r="B42" s="66"/>
      <c r="C42" s="38"/>
      <c r="D42" s="38"/>
      <c r="E42" s="38"/>
      <c r="F42" s="39">
        <v>993832</v>
      </c>
      <c r="G42" s="38"/>
      <c r="H42" s="40"/>
      <c r="I42" s="41"/>
    </row>
    <row r="43" spans="1:9" ht="12" customHeight="1" outlineLevel="2" x14ac:dyDescent="0.25">
      <c r="A43" s="66" t="s">
        <v>83</v>
      </c>
      <c r="B43" s="66"/>
      <c r="C43" s="38"/>
      <c r="D43" s="38"/>
      <c r="E43" s="38"/>
      <c r="F43" s="39">
        <v>5724900.0099999998</v>
      </c>
      <c r="G43" s="38"/>
      <c r="H43" s="40"/>
      <c r="I43" s="41"/>
    </row>
    <row r="44" spans="1:9" ht="12" customHeight="1" outlineLevel="2" x14ac:dyDescent="0.25">
      <c r="A44" s="66" t="s">
        <v>84</v>
      </c>
      <c r="B44" s="66"/>
      <c r="C44" s="38"/>
      <c r="D44" s="38"/>
      <c r="E44" s="38"/>
      <c r="F44" s="39">
        <v>1415538.8</v>
      </c>
      <c r="G44" s="38"/>
      <c r="H44" s="40"/>
      <c r="I44" s="41"/>
    </row>
    <row r="45" spans="1:9" ht="12" customHeight="1" outlineLevel="2" x14ac:dyDescent="0.25">
      <c r="A45" s="66" t="s">
        <v>85</v>
      </c>
      <c r="B45" s="66"/>
      <c r="C45" s="38"/>
      <c r="D45" s="38"/>
      <c r="E45" s="38"/>
      <c r="F45" s="39">
        <v>159812.20000000001</v>
      </c>
      <c r="G45" s="38"/>
      <c r="H45" s="40"/>
      <c r="I45" s="41"/>
    </row>
    <row r="46" spans="1:9" ht="12" customHeight="1" outlineLevel="2" x14ac:dyDescent="0.25">
      <c r="A46" s="66" t="s">
        <v>86</v>
      </c>
      <c r="B46" s="66"/>
      <c r="C46" s="38"/>
      <c r="D46" s="38"/>
      <c r="E46" s="38"/>
      <c r="F46" s="39">
        <v>102398</v>
      </c>
      <c r="G46" s="38"/>
      <c r="H46" s="40"/>
      <c r="I46" s="41"/>
    </row>
    <row r="47" spans="1:9" ht="12" customHeight="1" outlineLevel="2" x14ac:dyDescent="0.25">
      <c r="A47" s="66" t="s">
        <v>87</v>
      </c>
      <c r="B47" s="66"/>
      <c r="C47" s="38"/>
      <c r="D47" s="38"/>
      <c r="E47" s="39">
        <v>86725</v>
      </c>
      <c r="F47" s="39">
        <v>7310351</v>
      </c>
      <c r="G47" s="38"/>
      <c r="H47" s="40"/>
      <c r="I47" s="41"/>
    </row>
    <row r="48" spans="1:9" ht="12" customHeight="1" outlineLevel="2" x14ac:dyDescent="0.25">
      <c r="A48" s="66" t="s">
        <v>88</v>
      </c>
      <c r="B48" s="66"/>
      <c r="C48" s="38"/>
      <c r="D48" s="38"/>
      <c r="E48" s="38"/>
      <c r="F48" s="39">
        <v>13529067</v>
      </c>
      <c r="G48" s="38"/>
      <c r="H48" s="40"/>
      <c r="I48" s="41"/>
    </row>
    <row r="49" spans="1:9" ht="23.25" customHeight="1" outlineLevel="2" x14ac:dyDescent="0.25">
      <c r="A49" s="66" t="s">
        <v>89</v>
      </c>
      <c r="B49" s="66"/>
      <c r="C49" s="38"/>
      <c r="D49" s="38"/>
      <c r="E49" s="38"/>
      <c r="F49" s="39">
        <v>317850</v>
      </c>
      <c r="G49" s="38"/>
      <c r="H49" s="40"/>
      <c r="I49" s="41"/>
    </row>
    <row r="50" spans="1:9" ht="12" customHeight="1" outlineLevel="2" x14ac:dyDescent="0.25">
      <c r="A50" s="66" t="s">
        <v>90</v>
      </c>
      <c r="B50" s="66"/>
      <c r="C50" s="38"/>
      <c r="D50" s="38"/>
      <c r="E50" s="38"/>
      <c r="F50" s="39">
        <v>41250</v>
      </c>
      <c r="G50" s="38"/>
      <c r="H50" s="40"/>
      <c r="I50" s="41"/>
    </row>
    <row r="51" spans="1:9" ht="34.5" customHeight="1" outlineLevel="2" x14ac:dyDescent="0.25">
      <c r="A51" s="66" t="s">
        <v>91</v>
      </c>
      <c r="B51" s="66"/>
      <c r="C51" s="38"/>
      <c r="D51" s="38"/>
      <c r="E51" s="38"/>
      <c r="F51" s="39">
        <v>195500</v>
      </c>
      <c r="G51" s="38"/>
      <c r="H51" s="40"/>
      <c r="I51" s="41"/>
    </row>
    <row r="52" spans="1:9" ht="12" customHeight="1" outlineLevel="2" x14ac:dyDescent="0.25">
      <c r="A52" s="66" t="s">
        <v>92</v>
      </c>
      <c r="B52" s="66"/>
      <c r="C52" s="38"/>
      <c r="D52" s="38"/>
      <c r="E52" s="39">
        <v>200000</v>
      </c>
      <c r="F52" s="39">
        <v>9072000</v>
      </c>
      <c r="G52" s="38"/>
      <c r="H52" s="40"/>
      <c r="I52" s="41"/>
    </row>
    <row r="53" spans="1:9" ht="12" customHeight="1" outlineLevel="2" x14ac:dyDescent="0.25">
      <c r="A53" s="66" t="s">
        <v>93</v>
      </c>
      <c r="B53" s="66"/>
      <c r="C53" s="38"/>
      <c r="D53" s="38"/>
      <c r="E53" s="38"/>
      <c r="F53" s="39">
        <v>27388</v>
      </c>
      <c r="G53" s="38"/>
      <c r="H53" s="40"/>
      <c r="I53" s="41"/>
    </row>
    <row r="54" spans="1:9" ht="12" customHeight="1" outlineLevel="2" x14ac:dyDescent="0.25">
      <c r="A54" s="66" t="s">
        <v>94</v>
      </c>
      <c r="B54" s="66"/>
      <c r="C54" s="38"/>
      <c r="D54" s="38"/>
      <c r="E54" s="39">
        <v>1132424.33</v>
      </c>
      <c r="F54" s="39">
        <v>45290272.359999999</v>
      </c>
      <c r="G54" s="38"/>
      <c r="H54" s="40"/>
      <c r="I54" s="41"/>
    </row>
    <row r="55" spans="1:9" ht="12" customHeight="1" outlineLevel="2" x14ac:dyDescent="0.25">
      <c r="A55" s="66" t="s">
        <v>95</v>
      </c>
      <c r="B55" s="66"/>
      <c r="C55" s="38"/>
      <c r="D55" s="38"/>
      <c r="E55" s="38"/>
      <c r="F55" s="39">
        <v>64841.04</v>
      </c>
      <c r="G55" s="38"/>
      <c r="H55" s="40"/>
      <c r="I55" s="41"/>
    </row>
    <row r="56" spans="1:9" ht="12" customHeight="1" outlineLevel="2" x14ac:dyDescent="0.25">
      <c r="A56" s="66" t="s">
        <v>96</v>
      </c>
      <c r="B56" s="66"/>
      <c r="C56" s="38"/>
      <c r="D56" s="38"/>
      <c r="E56" s="38"/>
      <c r="F56" s="39">
        <v>571200</v>
      </c>
      <c r="G56" s="38"/>
      <c r="H56" s="40"/>
      <c r="I56" s="41"/>
    </row>
    <row r="57" spans="1:9" ht="23.25" customHeight="1" outlineLevel="2" x14ac:dyDescent="0.25">
      <c r="A57" s="66" t="s">
        <v>97</v>
      </c>
      <c r="B57" s="66"/>
      <c r="C57" s="38"/>
      <c r="D57" s="38"/>
      <c r="E57" s="38"/>
      <c r="F57" s="39">
        <v>1801008</v>
      </c>
      <c r="G57" s="38"/>
      <c r="H57" s="40"/>
      <c r="I57" s="41"/>
    </row>
    <row r="58" spans="1:9" ht="23.25" customHeight="1" outlineLevel="2" x14ac:dyDescent="0.25">
      <c r="A58" s="66" t="s">
        <v>98</v>
      </c>
      <c r="B58" s="66"/>
      <c r="C58" s="38"/>
      <c r="D58" s="38"/>
      <c r="E58" s="38"/>
      <c r="F58" s="39">
        <v>17250</v>
      </c>
      <c r="G58" s="38"/>
      <c r="H58" s="40"/>
      <c r="I58" s="41"/>
    </row>
    <row r="59" spans="1:9" ht="12" customHeight="1" outlineLevel="2" x14ac:dyDescent="0.25">
      <c r="A59" s="66" t="s">
        <v>99</v>
      </c>
      <c r="B59" s="66"/>
      <c r="C59" s="38"/>
      <c r="D59" s="38"/>
      <c r="E59" s="38"/>
      <c r="F59" s="39">
        <v>489000</v>
      </c>
      <c r="G59" s="38"/>
      <c r="H59" s="40"/>
      <c r="I59" s="41"/>
    </row>
    <row r="60" spans="1:9" ht="23.25" customHeight="1" outlineLevel="2" x14ac:dyDescent="0.25">
      <c r="A60" s="66" t="s">
        <v>100</v>
      </c>
      <c r="B60" s="66"/>
      <c r="C60" s="38"/>
      <c r="D60" s="38"/>
      <c r="E60" s="38"/>
      <c r="F60" s="39">
        <v>728000</v>
      </c>
      <c r="G60" s="38"/>
      <c r="H60" s="40"/>
      <c r="I60" s="41"/>
    </row>
    <row r="61" spans="1:9" ht="12" customHeight="1" outlineLevel="2" x14ac:dyDescent="0.25">
      <c r="A61" s="66" t="s">
        <v>101</v>
      </c>
      <c r="B61" s="66"/>
      <c r="C61" s="38"/>
      <c r="D61" s="38"/>
      <c r="E61" s="38"/>
      <c r="F61" s="39">
        <v>202729</v>
      </c>
      <c r="G61" s="38"/>
      <c r="H61" s="40"/>
      <c r="I61" s="41"/>
    </row>
    <row r="62" spans="1:9" ht="23.25" customHeight="1" outlineLevel="2" x14ac:dyDescent="0.25">
      <c r="A62" s="66" t="s">
        <v>102</v>
      </c>
      <c r="B62" s="66"/>
      <c r="C62" s="38"/>
      <c r="D62" s="38"/>
      <c r="E62" s="38"/>
      <c r="F62" s="39">
        <v>187733.18</v>
      </c>
      <c r="G62" s="38"/>
      <c r="H62" s="40"/>
      <c r="I62" s="41"/>
    </row>
    <row r="63" spans="1:9" ht="12" customHeight="1" outlineLevel="2" x14ac:dyDescent="0.25">
      <c r="A63" s="66" t="s">
        <v>103</v>
      </c>
      <c r="B63" s="66"/>
      <c r="C63" s="38"/>
      <c r="D63" s="38"/>
      <c r="E63" s="39">
        <v>517175881.24000001</v>
      </c>
      <c r="F63" s="38"/>
      <c r="G63" s="38"/>
      <c r="H63" s="40"/>
      <c r="I63" s="41"/>
    </row>
    <row r="64" spans="1:9" ht="12" customHeight="1" outlineLevel="2" x14ac:dyDescent="0.25">
      <c r="A64" s="66" t="s">
        <v>104</v>
      </c>
      <c r="B64" s="66"/>
      <c r="C64" s="38"/>
      <c r="D64" s="38"/>
      <c r="E64" s="38"/>
      <c r="F64" s="39">
        <v>1820399.35</v>
      </c>
      <c r="G64" s="38"/>
      <c r="H64" s="40"/>
      <c r="I64" s="41"/>
    </row>
    <row r="65" spans="1:9" ht="12" customHeight="1" x14ac:dyDescent="0.25">
      <c r="A65" s="67" t="s">
        <v>105</v>
      </c>
      <c r="B65" s="67"/>
      <c r="C65" s="43">
        <v>26179152.469999999</v>
      </c>
      <c r="D65" s="44"/>
      <c r="E65" s="43">
        <v>526348508.49000001</v>
      </c>
      <c r="F65" s="43">
        <v>424194022.74000001</v>
      </c>
      <c r="G65" s="43">
        <v>128333638.22</v>
      </c>
      <c r="H65" s="45"/>
      <c r="I65" s="46"/>
    </row>
  </sheetData>
  <mergeCells count="72">
    <mergeCell ref="A1:H1"/>
    <mergeCell ref="A2:H2"/>
    <mergeCell ref="B4:H4"/>
    <mergeCell ref="A6:B6"/>
    <mergeCell ref="C6:D6"/>
    <mergeCell ref="E6:F6"/>
    <mergeCell ref="G6:I6"/>
    <mergeCell ref="A12:B12"/>
    <mergeCell ref="A7:B7"/>
    <mergeCell ref="C7:C8"/>
    <mergeCell ref="D7:D8"/>
    <mergeCell ref="E7:E8"/>
    <mergeCell ref="H7:I8"/>
    <mergeCell ref="A8:B8"/>
    <mergeCell ref="A9:B9"/>
    <mergeCell ref="A10:B10"/>
    <mergeCell ref="A11:B11"/>
    <mergeCell ref="F7:F8"/>
    <mergeCell ref="G7:G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  <mergeCell ref="A65:B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tabSelected="1" workbookViewId="0">
      <selection activeCell="G29" sqref="G29"/>
    </sheetView>
  </sheetViews>
  <sheetFormatPr defaultRowHeight="15" x14ac:dyDescent="0.25"/>
  <cols>
    <col min="1" max="1" width="33.140625" customWidth="1"/>
    <col min="2" max="2" width="16.7109375" customWidth="1"/>
    <col min="3" max="3" width="15.85546875" customWidth="1"/>
    <col min="4" max="4" width="19.85546875" customWidth="1"/>
    <col min="5" max="5" width="12.85546875" customWidth="1"/>
    <col min="7" max="7" width="14.5703125" bestFit="1" customWidth="1"/>
    <col min="8" max="8" width="13.140625" bestFit="1" customWidth="1"/>
    <col min="9" max="9" width="12" bestFit="1" customWidth="1"/>
  </cols>
  <sheetData>
    <row r="1" spans="1:7" x14ac:dyDescent="0.25">
      <c r="A1" s="1"/>
      <c r="B1" s="1"/>
      <c r="C1" s="1"/>
      <c r="D1" s="1"/>
    </row>
    <row r="2" spans="1:7" s="57" customFormat="1" ht="12.75" x14ac:dyDescent="0.2">
      <c r="A2" s="78" t="s">
        <v>139</v>
      </c>
      <c r="B2" s="78"/>
      <c r="C2" s="78"/>
      <c r="D2" s="78"/>
    </row>
    <row r="3" spans="1:7" s="57" customFormat="1" ht="12.75" x14ac:dyDescent="0.2">
      <c r="A3" s="58"/>
      <c r="B3" s="58"/>
      <c r="C3" s="58"/>
      <c r="D3" s="58"/>
    </row>
    <row r="4" spans="1:7" s="57" customFormat="1" ht="12.75" x14ac:dyDescent="0.2">
      <c r="A4" s="78" t="s">
        <v>108</v>
      </c>
      <c r="B4" s="78"/>
      <c r="C4" s="78"/>
      <c r="D4" s="78"/>
    </row>
    <row r="5" spans="1:7" x14ac:dyDescent="0.25">
      <c r="A5" s="2"/>
      <c r="B5" s="2"/>
      <c r="C5" s="2"/>
      <c r="D5" s="3" t="s">
        <v>113</v>
      </c>
    </row>
    <row r="6" spans="1:7" ht="36" x14ac:dyDescent="0.25">
      <c r="A6" s="4" t="s">
        <v>109</v>
      </c>
      <c r="B6" s="5" t="s">
        <v>110</v>
      </c>
      <c r="C6" s="6" t="s">
        <v>140</v>
      </c>
      <c r="D6" s="5" t="s">
        <v>141</v>
      </c>
    </row>
    <row r="7" spans="1:7" x14ac:dyDescent="0.25">
      <c r="A7" s="55" t="s">
        <v>138</v>
      </c>
      <c r="B7" s="8">
        <v>26179.1</v>
      </c>
      <c r="C7" s="8"/>
      <c r="D7" s="8">
        <v>26179.1</v>
      </c>
    </row>
    <row r="8" spans="1:7" x14ac:dyDescent="0.25">
      <c r="A8" s="9" t="s">
        <v>111</v>
      </c>
      <c r="B8" s="8"/>
      <c r="C8" s="8"/>
      <c r="D8" s="21"/>
    </row>
    <row r="9" spans="1:7" x14ac:dyDescent="0.25">
      <c r="A9" s="7" t="s">
        <v>112</v>
      </c>
      <c r="B9" s="22">
        <v>22559.9</v>
      </c>
      <c r="C9" s="22">
        <f>B9/4*1</f>
        <v>5639.9750000000004</v>
      </c>
      <c r="D9" s="23"/>
    </row>
    <row r="10" spans="1:7" s="16" customFormat="1" x14ac:dyDescent="0.25">
      <c r="A10" s="55" t="s">
        <v>134</v>
      </c>
      <c r="B10" s="22">
        <v>1551911.3</v>
      </c>
      <c r="C10" s="22">
        <f>B10/4*2</f>
        <v>775955.65</v>
      </c>
      <c r="D10" s="23">
        <v>912086</v>
      </c>
    </row>
    <row r="11" spans="1:7" s="16" customFormat="1" x14ac:dyDescent="0.25">
      <c r="A11" s="55" t="s">
        <v>135</v>
      </c>
      <c r="B11" s="22"/>
      <c r="C11" s="22">
        <f t="shared" ref="C11" si="0">B11/4*1</f>
        <v>0</v>
      </c>
      <c r="D11" s="23"/>
    </row>
    <row r="12" spans="1:7" x14ac:dyDescent="0.25">
      <c r="A12" s="7" t="s">
        <v>114</v>
      </c>
      <c r="B12" s="22">
        <v>30700</v>
      </c>
      <c r="C12" s="22">
        <f>B12/4*2</f>
        <v>15350</v>
      </c>
      <c r="D12" s="23">
        <v>10335.9</v>
      </c>
    </row>
    <row r="13" spans="1:7" x14ac:dyDescent="0.25">
      <c r="A13" s="9" t="s">
        <v>116</v>
      </c>
      <c r="B13" s="24">
        <f>SUM(B9:B12)</f>
        <v>1605171.2</v>
      </c>
      <c r="C13" s="24">
        <f>SUM(C9:C12)</f>
        <v>796945.625</v>
      </c>
      <c r="D13" s="25">
        <f>SUM(D9:D12)</f>
        <v>922421.9</v>
      </c>
    </row>
    <row r="14" spans="1:7" x14ac:dyDescent="0.25">
      <c r="A14" s="7" t="s">
        <v>115</v>
      </c>
      <c r="B14" s="22"/>
      <c r="C14" s="22"/>
      <c r="D14" s="23">
        <v>716.6</v>
      </c>
      <c r="G14" s="10"/>
    </row>
    <row r="15" spans="1:7" s="16" customFormat="1" x14ac:dyDescent="0.25">
      <c r="A15" s="55" t="s">
        <v>136</v>
      </c>
      <c r="B15" s="26"/>
      <c r="C15" s="26"/>
      <c r="D15" s="27">
        <f>D13+D14</f>
        <v>923138.5</v>
      </c>
    </row>
    <row r="16" spans="1:7" x14ac:dyDescent="0.25">
      <c r="A16" s="9" t="s">
        <v>117</v>
      </c>
      <c r="B16" s="28"/>
      <c r="C16" s="28"/>
      <c r="D16" s="27" t="s">
        <v>12</v>
      </c>
    </row>
    <row r="17" spans="1:9" x14ac:dyDescent="0.25">
      <c r="A17" s="7" t="s">
        <v>118</v>
      </c>
      <c r="B17" s="29">
        <v>953701.4</v>
      </c>
      <c r="C17" s="30">
        <f>B17/4*2</f>
        <v>476850.7</v>
      </c>
      <c r="D17" s="31">
        <v>472867.6</v>
      </c>
    </row>
    <row r="18" spans="1:9" x14ac:dyDescent="0.25">
      <c r="A18" s="7" t="s">
        <v>119</v>
      </c>
      <c r="B18" s="29">
        <v>81213</v>
      </c>
      <c r="C18" s="30">
        <f t="shared" ref="C18:C29" si="1">B18/4*2</f>
        <v>40606.5</v>
      </c>
      <c r="D18" s="31">
        <v>40037</v>
      </c>
      <c r="G18" s="10"/>
      <c r="I18" s="10"/>
    </row>
    <row r="19" spans="1:9" ht="24.75" x14ac:dyDescent="0.25">
      <c r="A19" s="11" t="s">
        <v>120</v>
      </c>
      <c r="B19" s="29">
        <v>28991</v>
      </c>
      <c r="C19" s="30">
        <f t="shared" si="1"/>
        <v>14495.5</v>
      </c>
      <c r="D19" s="31">
        <v>11269.4</v>
      </c>
      <c r="E19" s="12"/>
    </row>
    <row r="20" spans="1:9" x14ac:dyDescent="0.25">
      <c r="A20" s="7" t="s">
        <v>121</v>
      </c>
      <c r="B20" s="29">
        <v>480</v>
      </c>
      <c r="C20" s="30">
        <f t="shared" si="1"/>
        <v>240</v>
      </c>
      <c r="D20" s="31">
        <v>393.7</v>
      </c>
    </row>
    <row r="21" spans="1:9" ht="24.75" x14ac:dyDescent="0.25">
      <c r="A21" s="11" t="s">
        <v>122</v>
      </c>
      <c r="B21" s="29">
        <v>15300</v>
      </c>
      <c r="C21" s="30">
        <f t="shared" si="1"/>
        <v>7650</v>
      </c>
      <c r="D21" s="31">
        <v>7617</v>
      </c>
    </row>
    <row r="22" spans="1:9" x14ac:dyDescent="0.25">
      <c r="A22" s="7" t="s">
        <v>123</v>
      </c>
      <c r="B22" s="29">
        <v>15200</v>
      </c>
      <c r="C22" s="30">
        <f t="shared" si="1"/>
        <v>7600</v>
      </c>
      <c r="D22" s="31">
        <v>7275.4</v>
      </c>
    </row>
    <row r="23" spans="1:9" x14ac:dyDescent="0.25">
      <c r="A23" s="7" t="s">
        <v>124</v>
      </c>
      <c r="B23" s="29">
        <v>520</v>
      </c>
      <c r="C23" s="30">
        <f t="shared" si="1"/>
        <v>260</v>
      </c>
      <c r="D23" s="31">
        <v>630</v>
      </c>
    </row>
    <row r="24" spans="1:9" x14ac:dyDescent="0.25">
      <c r="A24" s="7" t="s">
        <v>125</v>
      </c>
      <c r="B24" s="32">
        <v>175940</v>
      </c>
      <c r="C24" s="30">
        <f t="shared" si="1"/>
        <v>87970</v>
      </c>
      <c r="D24" s="31">
        <v>142011</v>
      </c>
      <c r="E24" s="12"/>
    </row>
    <row r="25" spans="1:9" ht="24.75" x14ac:dyDescent="0.25">
      <c r="A25" s="11" t="s">
        <v>126</v>
      </c>
      <c r="B25" s="32">
        <v>36403</v>
      </c>
      <c r="C25" s="30">
        <f t="shared" si="1"/>
        <v>18201.5</v>
      </c>
      <c r="D25" s="31">
        <v>36573</v>
      </c>
      <c r="E25" s="12"/>
    </row>
    <row r="26" spans="1:9" x14ac:dyDescent="0.25">
      <c r="A26" s="11" t="s">
        <v>127</v>
      </c>
      <c r="B26" s="32">
        <v>1500</v>
      </c>
      <c r="C26" s="30">
        <f t="shared" si="1"/>
        <v>750</v>
      </c>
      <c r="D26" s="23">
        <v>750</v>
      </c>
      <c r="E26" s="13"/>
    </row>
    <row r="27" spans="1:9" x14ac:dyDescent="0.25">
      <c r="A27" s="7" t="s">
        <v>128</v>
      </c>
      <c r="B27" s="32">
        <v>15697</v>
      </c>
      <c r="C27" s="30">
        <f t="shared" si="1"/>
        <v>7848.5</v>
      </c>
      <c r="D27" s="31">
        <v>4970</v>
      </c>
    </row>
    <row r="28" spans="1:9" x14ac:dyDescent="0.25">
      <c r="A28" s="7" t="s">
        <v>129</v>
      </c>
      <c r="B28" s="29">
        <v>5980</v>
      </c>
      <c r="C28" s="30">
        <f t="shared" si="1"/>
        <v>2990</v>
      </c>
      <c r="D28" s="31">
        <v>740</v>
      </c>
      <c r="G28" s="10"/>
    </row>
    <row r="29" spans="1:9" x14ac:dyDescent="0.25">
      <c r="A29" s="7" t="s">
        <v>130</v>
      </c>
      <c r="B29" s="29"/>
      <c r="C29" s="30">
        <f t="shared" si="1"/>
        <v>0</v>
      </c>
      <c r="D29" s="31"/>
    </row>
    <row r="30" spans="1:9" x14ac:dyDescent="0.25">
      <c r="A30" s="7" t="s">
        <v>131</v>
      </c>
      <c r="B30" s="29">
        <v>145.30000000000001</v>
      </c>
      <c r="C30" s="30">
        <f>B30/4*2</f>
        <v>72.650000000000006</v>
      </c>
      <c r="D30" s="31">
        <v>110.2</v>
      </c>
      <c r="E30" s="12"/>
      <c r="H30" s="14"/>
    </row>
    <row r="31" spans="1:9" ht="18.75" customHeight="1" x14ac:dyDescent="0.25">
      <c r="A31" s="79" t="s">
        <v>132</v>
      </c>
      <c r="B31" s="33">
        <v>269000</v>
      </c>
      <c r="C31" s="30">
        <f>B31/4*2</f>
        <v>134500</v>
      </c>
      <c r="D31" s="31">
        <v>133817.29999999999</v>
      </c>
      <c r="E31" s="10"/>
      <c r="G31" s="15"/>
      <c r="H31" s="12"/>
      <c r="I31" s="12"/>
    </row>
    <row r="32" spans="1:9" ht="16.5" customHeight="1" x14ac:dyDescent="0.25">
      <c r="A32" s="80"/>
      <c r="B32" s="22">
        <v>0</v>
      </c>
      <c r="C32" s="22"/>
      <c r="D32" s="31"/>
      <c r="H32" s="10"/>
    </row>
    <row r="33" spans="1:7" x14ac:dyDescent="0.25">
      <c r="A33" s="9" t="s">
        <v>133</v>
      </c>
      <c r="B33" s="34">
        <f>B17+B20+B21+B22+B23+B24+B25+B26+B27+B28+B30+B31+B18+B19</f>
        <v>1600070.7</v>
      </c>
      <c r="C33" s="34"/>
      <c r="D33" s="25">
        <f>SUM(D17:D32)</f>
        <v>859061.59999999986</v>
      </c>
      <c r="G33" s="12"/>
    </row>
    <row r="34" spans="1:7" s="16" customFormat="1" x14ac:dyDescent="0.25">
      <c r="A34" s="55" t="s">
        <v>142</v>
      </c>
      <c r="B34" s="8">
        <f>B7+B13-B33</f>
        <v>31279.600000000093</v>
      </c>
      <c r="C34" s="35"/>
      <c r="D34" s="36">
        <f>D7+D15-D33</f>
        <v>90256.000000000116</v>
      </c>
      <c r="G34" s="56"/>
    </row>
    <row r="35" spans="1:7" s="16" customFormat="1" x14ac:dyDescent="0.25">
      <c r="A35" s="61"/>
      <c r="B35" s="62"/>
      <c r="C35" s="63"/>
      <c r="D35" s="64"/>
      <c r="G35" s="56"/>
    </row>
    <row r="36" spans="1:7" s="16" customFormat="1" x14ac:dyDescent="0.25">
      <c r="A36" s="61"/>
      <c r="B36" s="62"/>
      <c r="C36" s="63"/>
      <c r="D36" s="64"/>
      <c r="G36" s="56"/>
    </row>
    <row r="37" spans="1:7" x14ac:dyDescent="0.25">
      <c r="A37" s="18"/>
      <c r="B37" s="19"/>
      <c r="C37" s="19"/>
      <c r="D37" s="20"/>
    </row>
    <row r="38" spans="1:7" x14ac:dyDescent="0.25">
      <c r="A38" s="1"/>
      <c r="B38" s="1"/>
      <c r="C38" s="1"/>
      <c r="D38" s="1"/>
      <c r="G38" s="17"/>
    </row>
    <row r="39" spans="1:7" s="57" customFormat="1" ht="12.75" x14ac:dyDescent="0.2">
      <c r="A39" s="59" t="s">
        <v>143</v>
      </c>
      <c r="B39" s="60"/>
      <c r="C39" s="58"/>
      <c r="D39" s="58"/>
    </row>
    <row r="40" spans="1:7" s="57" customFormat="1" ht="12.75" x14ac:dyDescent="0.2">
      <c r="A40" s="59"/>
      <c r="B40" s="60"/>
      <c r="C40" s="58"/>
      <c r="D40" s="58"/>
    </row>
    <row r="41" spans="1:7" s="57" customFormat="1" ht="12.75" x14ac:dyDescent="0.2">
      <c r="A41" s="59" t="s">
        <v>137</v>
      </c>
      <c r="B41" s="58"/>
      <c r="C41" s="58"/>
      <c r="D41" s="58"/>
    </row>
    <row r="42" spans="1:7" x14ac:dyDescent="0.25">
      <c r="A42" s="2"/>
      <c r="B42" s="2"/>
      <c r="C42" s="2"/>
      <c r="D42" s="2"/>
    </row>
  </sheetData>
  <mergeCells count="3">
    <mergeCell ref="A2:D2"/>
    <mergeCell ref="A4:D4"/>
    <mergeCell ref="A31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1030</vt:lpstr>
      <vt:lpstr>2 кв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2023-07-24T08:45:07Z</cp:lastPrinted>
  <dcterms:created xsi:type="dcterms:W3CDTF">2023-05-03T04:33:40Z</dcterms:created>
  <dcterms:modified xsi:type="dcterms:W3CDTF">2023-07-24T09:51:46Z</dcterms:modified>
</cp:coreProperties>
</file>